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65026" yWindow="6780" windowWidth="12810" windowHeight="7440" activeTab="0"/>
  </bookViews>
  <sheets>
    <sheet name="Rechner" sheetId="1" r:id="rId1"/>
    <sheet name="Info" sheetId="2" r:id="rId2"/>
    <sheet name="Druck3" sheetId="3" r:id="rId3"/>
    <sheet name="Gehörschutz" sheetId="4" r:id="rId4"/>
    <sheet name="DruckGS" sheetId="5" r:id="rId5"/>
    <sheet name="Beurteilungspegel" sheetId="6" r:id="rId6"/>
    <sheet name="DruckBP" sheetId="7" r:id="rId7"/>
  </sheets>
  <definedNames>
    <definedName name="_xlnm.Print_Area" localSheetId="5">'Beurteilungspegel'!$B$1:$R$74</definedName>
    <definedName name="_xlnm.Print_Area" localSheetId="6">'DruckBP'!$A$1:$M$52</definedName>
    <definedName name="_xlnm.Print_Area" localSheetId="4">'DruckGS'!$A$1:$M$38</definedName>
    <definedName name="_xlnm.Print_Area" localSheetId="3">'Gehörschutz'!$B$1:$R$75</definedName>
    <definedName name="_xlnm.Print_Area" localSheetId="1">'Info'!$A$1:$M$213</definedName>
    <definedName name="_xlnm.Print_Area" localSheetId="0">'Rechner'!$B$1:$R$63</definedName>
    <definedName name="Z_A62338DC_B485_46CF_88A6_300D64C975BB_.wvu.Cols" localSheetId="3" hidden="1">'Gehörschutz'!$Y:$Z</definedName>
    <definedName name="Z_A62338DC_B485_46CF_88A6_300D64C975BB_.wvu.PrintArea" localSheetId="1" hidden="1">'Info'!$A$1:$M$213</definedName>
    <definedName name="Z_A62338DC_B485_46CF_88A6_300D64C975BB_.wvu.PrintArea" localSheetId="0" hidden="1">'Rechner'!$B$1:$R$63</definedName>
  </definedNames>
  <calcPr fullCalcOnLoad="1"/>
</workbook>
</file>

<file path=xl/comments1.xml><?xml version="1.0" encoding="utf-8"?>
<comments xmlns="http://schemas.openxmlformats.org/spreadsheetml/2006/main">
  <authors>
    <author>frank.koch</author>
  </authors>
  <commentList>
    <comment ref="B33" authorId="0">
      <text>
        <r>
          <rPr>
            <sz val="10"/>
            <rFont val="Arial"/>
            <family val="2"/>
          </rPr>
          <t xml:space="preserve">Anmerkungen:
1.  Die Lärmbereichskennzeichnung ist bereits erforderlich, wenn der obere Auslösewert überschritten werden </t>
        </r>
        <r>
          <rPr>
            <b/>
            <u val="single"/>
            <sz val="10"/>
            <rFont val="Arial"/>
            <family val="2"/>
          </rPr>
          <t>kann</t>
        </r>
        <r>
          <rPr>
            <sz val="10"/>
            <rFont val="Arial"/>
            <family val="2"/>
          </rPr>
          <t xml:space="preserve"> (z.B.
     für "laute" Bereiche, zu denen Beschäftigte Zugang haben) - dort besteht auch stets Gehörschutz-Tragepflicht!
2.  Bei Ableitung der Maßnahmen ist ggf. noch die Unsicherheit der ermittelten Tages-Lärmexposition zu berücksichtigen! 
3.  Zur Synchronisierung mit den gerundeten Angaben der berechneten Pegel sind die Werte für den Farbwechsel gegenüber 
     den Auslösewerten um jeweils 0,05 dB abgesenkt!</t>
        </r>
        <r>
          <rPr>
            <sz val="8"/>
            <rFont val="Tahoma"/>
            <family val="2"/>
          </rPr>
          <t xml:space="preserve">
</t>
        </r>
      </text>
    </comment>
  </commentList>
</comments>
</file>

<file path=xl/sharedStrings.xml><?xml version="1.0" encoding="utf-8"?>
<sst xmlns="http://schemas.openxmlformats.org/spreadsheetml/2006/main" count="410" uniqueCount="268">
  <si>
    <t xml:space="preserve">Spitzenschalldruckpegel  </t>
  </si>
  <si>
    <r>
      <t>Tages-Lärmexpositionspunkte
P</t>
    </r>
    <r>
      <rPr>
        <b/>
        <vertAlign val="subscript"/>
        <sz val="10"/>
        <rFont val="Arial"/>
        <family val="2"/>
      </rPr>
      <t>E</t>
    </r>
  </si>
  <si>
    <t>für Wochenbelastung (zur Bewertung nur in genehmigten Ausnahmefällen heranziehbar!)</t>
  </si>
  <si>
    <t>für Hilfe bei Pegelberechnung</t>
  </si>
  <si>
    <t xml:space="preserve">Pegelmittelwert </t>
  </si>
  <si>
    <t xml:space="preserve">Pegelsumme </t>
  </si>
  <si>
    <t>für Teilbelastung (Belastungsabschnitt i)</t>
  </si>
  <si>
    <t>Eingabefelder für:</t>
  </si>
  <si>
    <t>Links</t>
  </si>
  <si>
    <t>Stunden</t>
  </si>
  <si>
    <t>Minuten</t>
  </si>
  <si>
    <t>Belastungs-
abschnitte</t>
  </si>
  <si>
    <t xml:space="preserve"> </t>
  </si>
  <si>
    <r>
      <t>1,0</t>
    </r>
    <r>
      <rPr>
        <b/>
        <vertAlign val="superscript"/>
        <sz val="10"/>
        <rFont val="Arial"/>
        <family val="2"/>
      </rPr>
      <t>.</t>
    </r>
    <r>
      <rPr>
        <b/>
        <sz val="10"/>
        <rFont val="Arial"/>
        <family val="2"/>
      </rPr>
      <t>a</t>
    </r>
    <r>
      <rPr>
        <b/>
        <vertAlign val="subscript"/>
        <sz val="12"/>
        <rFont val="Arial"/>
        <family val="2"/>
      </rPr>
      <t>wz</t>
    </r>
  </si>
  <si>
    <t>Bemerkungen</t>
  </si>
  <si>
    <t>Arbeitsplatz</t>
  </si>
  <si>
    <t>Belastung</t>
  </si>
  <si>
    <t xml:space="preserve"> Einwirkungsdauer</t>
  </si>
  <si>
    <t>Teil-
Belastung</t>
  </si>
  <si>
    <t>Eingabe jeweils bis 30 Zeichen</t>
  </si>
  <si>
    <t xml:space="preserve"> Abteilung</t>
  </si>
  <si>
    <t>Daten zum Ausdruck für Ihre Dokumentation der Gefährdungsbeurteilung:</t>
  </si>
  <si>
    <t>Datum:</t>
  </si>
  <si>
    <t>Betrieb/Betriebssteil</t>
  </si>
  <si>
    <t xml:space="preserve">                                </t>
  </si>
  <si>
    <t xml:space="preserve">zur Dokumentation der Gefährdungsbeurteilung </t>
  </si>
  <si>
    <t>freie Eingabe - wegen des begrenzten Platzes beim Ausdruck sollte jedoch die jeweils angegenen Obergrenze der Zeichenzahl nicht überschritten werden</t>
  </si>
  <si>
    <t>berechnete Größen:</t>
  </si>
  <si>
    <t>für Tagesbelastung (kumuliert über alle Belastungsabschnitte)</t>
  </si>
  <si>
    <t>Sekunden</t>
  </si>
  <si>
    <t>tägliche Einwirkungsdauer</t>
  </si>
  <si>
    <t xml:space="preserve">                   Lärm-Belastungs-Rechner</t>
  </si>
  <si>
    <t>Pegel</t>
  </si>
  <si>
    <t>Punkte</t>
  </si>
  <si>
    <r>
      <t>L</t>
    </r>
    <r>
      <rPr>
        <b/>
        <vertAlign val="subscript"/>
        <sz val="10"/>
        <rFont val="Arial"/>
        <family val="2"/>
      </rPr>
      <t>Aeq</t>
    </r>
    <r>
      <rPr>
        <b/>
        <sz val="10"/>
        <rFont val="Arial"/>
        <family val="2"/>
      </rPr>
      <t xml:space="preserve"> /dB</t>
    </r>
  </si>
  <si>
    <t>oberer A.</t>
  </si>
  <si>
    <t>unterer A.</t>
  </si>
  <si>
    <t>Nr.</t>
  </si>
  <si>
    <t>Tages-Lärmexposition</t>
  </si>
  <si>
    <t>Stunden
(dezimal)</t>
  </si>
  <si>
    <r>
      <t>Spitzenschalldruckpegel
L</t>
    </r>
    <r>
      <rPr>
        <b/>
        <vertAlign val="subscript"/>
        <sz val="11"/>
        <rFont val="Arial"/>
        <family val="2"/>
      </rPr>
      <t>pC,peak</t>
    </r>
    <r>
      <rPr>
        <b/>
        <sz val="11"/>
        <rFont val="Arial"/>
        <family val="2"/>
      </rPr>
      <t>/dB(C)</t>
    </r>
  </si>
  <si>
    <t>Wochen-
Lärm-
exposi-
tions-
pegel</t>
  </si>
  <si>
    <t xml:space="preserve"> Dezibel</t>
  </si>
  <si>
    <r>
      <t>L</t>
    </r>
    <r>
      <rPr>
        <b/>
        <vertAlign val="subscript"/>
        <sz val="10"/>
        <rFont val="Arial"/>
        <family val="2"/>
      </rPr>
      <t>EX,40h</t>
    </r>
    <r>
      <rPr>
        <b/>
        <sz val="10"/>
        <rFont val="Arial"/>
        <family val="2"/>
      </rPr>
      <t xml:space="preserve"> 
in dB(A)</t>
    </r>
  </si>
  <si>
    <t>Tätigkeit</t>
  </si>
  <si>
    <t>maßgebliche Lärmquelle</t>
  </si>
  <si>
    <t>Bemerkungen (Bedingungen, sonstige Expositionen, etc.)</t>
  </si>
  <si>
    <t>Eingabe jeweils bis 50 Zeichen</t>
  </si>
  <si>
    <t>Eingabe jeweils bis 85 Zeichen</t>
  </si>
  <si>
    <t>Lärm</t>
  </si>
  <si>
    <r>
      <t>P</t>
    </r>
    <r>
      <rPr>
        <b/>
        <vertAlign val="subscript"/>
        <sz val="10"/>
        <rFont val="Arial"/>
        <family val="2"/>
      </rPr>
      <t>E</t>
    </r>
    <r>
      <rPr>
        <b/>
        <sz val="10"/>
        <rFont val="Arial"/>
        <family val="2"/>
      </rPr>
      <t>/min</t>
    </r>
  </si>
  <si>
    <t>Punktrate</t>
  </si>
  <si>
    <t>mögliche Expositionsdauer in Minuten 
bis zum Erreichen des Auslösewertes (A.)</t>
  </si>
  <si>
    <t>dB(A)</t>
  </si>
  <si>
    <r>
      <t>L</t>
    </r>
    <r>
      <rPr>
        <b/>
        <vertAlign val="subscript"/>
        <sz val="12"/>
        <rFont val="Arial"/>
        <family val="2"/>
      </rPr>
      <t>EX,8h</t>
    </r>
    <r>
      <rPr>
        <b/>
        <sz val="12"/>
        <rFont val="Arial"/>
        <family val="2"/>
      </rPr>
      <t xml:space="preserve">  =</t>
    </r>
  </si>
  <si>
    <t>dB(C)</t>
  </si>
  <si>
    <t>Spitzenschalldruckpegel</t>
  </si>
  <si>
    <r>
      <t>L</t>
    </r>
    <r>
      <rPr>
        <b/>
        <vertAlign val="subscript"/>
        <sz val="12"/>
        <rFont val="Arial"/>
        <family val="2"/>
      </rPr>
      <t>pC,peak</t>
    </r>
    <r>
      <rPr>
        <b/>
        <sz val="12"/>
        <rFont val="Arial"/>
        <family val="2"/>
      </rPr>
      <t xml:space="preserve">  =</t>
    </r>
  </si>
  <si>
    <t>Wochen-Lärmexpositionspegel
(nur    in    Ausnahmefällen!)</t>
  </si>
  <si>
    <t>oberer Auslösewert:</t>
  </si>
  <si>
    <t>unterer Auslösewert:</t>
  </si>
  <si>
    <r>
      <t>L</t>
    </r>
    <r>
      <rPr>
        <b/>
        <vertAlign val="subscript"/>
        <sz val="10"/>
        <rFont val="Arial"/>
        <family val="2"/>
      </rPr>
      <t>EX,8h</t>
    </r>
    <r>
      <rPr>
        <b/>
        <sz val="10"/>
        <rFont val="Arial"/>
        <family val="2"/>
      </rPr>
      <t xml:space="preserve">  = 85 dB(A) bzw. 
L</t>
    </r>
    <r>
      <rPr>
        <b/>
        <vertAlign val="subscript"/>
        <sz val="10"/>
        <rFont val="Arial"/>
        <family val="2"/>
      </rPr>
      <t>pC,peak</t>
    </r>
    <r>
      <rPr>
        <b/>
        <sz val="10"/>
        <rFont val="Arial"/>
        <family val="2"/>
      </rPr>
      <t xml:space="preserve"> = 137 dB(C)</t>
    </r>
  </si>
  <si>
    <r>
      <t>L</t>
    </r>
    <r>
      <rPr>
        <b/>
        <vertAlign val="subscript"/>
        <sz val="10"/>
        <rFont val="Arial"/>
        <family val="2"/>
      </rPr>
      <t>EX,8h</t>
    </r>
    <r>
      <rPr>
        <b/>
        <sz val="10"/>
        <rFont val="Arial"/>
        <family val="2"/>
      </rPr>
      <t xml:space="preserve">  = 80 dB(A) bzw.
L</t>
    </r>
    <r>
      <rPr>
        <b/>
        <vertAlign val="subscript"/>
        <sz val="10"/>
        <rFont val="Arial"/>
        <family val="2"/>
      </rPr>
      <t>pC,peak</t>
    </r>
    <r>
      <rPr>
        <b/>
        <sz val="10"/>
        <rFont val="Arial"/>
        <family val="2"/>
      </rPr>
      <t xml:space="preserve"> = 135 dB(C)</t>
    </r>
  </si>
  <si>
    <t>Hilfe
zur
Pegel-
berech-
nung</t>
  </si>
  <si>
    <t>in dB</t>
  </si>
  <si>
    <t>Pegelsumme</t>
  </si>
  <si>
    <t>Pegelmittelwert</t>
  </si>
  <si>
    <t>Schaltflächen:</t>
  </si>
  <si>
    <t xml:space="preserve">tägliche Einwirkungsdauer 
Stunden      Minuten      Sekunden </t>
  </si>
  <si>
    <t>bei Wochenpegelberechnung
Stunden (dezimal)</t>
  </si>
  <si>
    <t>(Tag)</t>
  </si>
  <si>
    <r>
      <t>L</t>
    </r>
    <r>
      <rPr>
        <b/>
        <vertAlign val="subscript"/>
        <sz val="10"/>
        <rFont val="Arial"/>
        <family val="2"/>
      </rPr>
      <t>Aeq</t>
    </r>
    <r>
      <rPr>
        <b/>
        <sz val="10"/>
        <rFont val="Arial"/>
        <family val="2"/>
      </rPr>
      <t>/dB</t>
    </r>
  </si>
  <si>
    <r>
      <t xml:space="preserve">Belastungsdosis  
Punkte </t>
    </r>
    <r>
      <rPr>
        <sz val="10"/>
        <rFont val="Arial"/>
        <family val="2"/>
      </rPr>
      <t>(Risikopunktwerte)</t>
    </r>
    <r>
      <rPr>
        <b/>
        <sz val="10"/>
        <rFont val="Arial"/>
        <family val="2"/>
      </rPr>
      <t xml:space="preserve"> </t>
    </r>
  </si>
  <si>
    <t>Einzelpegel zur Mittelwert- und Summenbildung
(Eingabemöglichkeit jeweils begrenzt auf Dezimalzahlen zwischen 0 und 137,7)</t>
  </si>
  <si>
    <t>Summe der Punkte (Risikopunktwerte) über alle Belastungsabschnitte (i) des Arbeitstages</t>
  </si>
  <si>
    <t>8h-Pegel /dB(A)</t>
  </si>
  <si>
    <t>Belastungsdosis 
8h-Pegel /dB(A)</t>
  </si>
  <si>
    <r>
      <t>C-bewerteter Spitzenschalldruckpegel L</t>
    </r>
    <r>
      <rPr>
        <b/>
        <vertAlign val="subscript"/>
        <sz val="10"/>
        <rFont val="Arial"/>
        <family val="2"/>
      </rPr>
      <t>pC,peak</t>
    </r>
    <r>
      <rPr>
        <b/>
        <sz val="10"/>
        <rFont val="Arial"/>
        <family val="2"/>
      </rPr>
      <t xml:space="preserve"> in Dezibel des Lärms über den gesamten Arbeitstag (Eingabemöglichkeit begrenzt auf Dezimalzahlen zwischen 0 und 190)</t>
    </r>
  </si>
  <si>
    <t>Dämmwert des Gehörschutzes
 in Dezibel</t>
  </si>
  <si>
    <t xml:space="preserve">zulässige Expositionsdauer (Minuten) bis zum Erreichen des 
unteren / oberen Auslösewertes </t>
  </si>
  <si>
    <t xml:space="preserve">für                                     Betrieb/Betriebsteil:  </t>
  </si>
  <si>
    <t xml:space="preserve">Abteilung:  </t>
  </si>
  <si>
    <t xml:space="preserve">Arbeitsplatz:  </t>
  </si>
  <si>
    <t>8h-Pegel</t>
  </si>
  <si>
    <t xml:space="preserve">Belastungsdosis     </t>
  </si>
  <si>
    <t>in dB(A)</t>
  </si>
  <si>
    <r>
      <t>P</t>
    </r>
    <r>
      <rPr>
        <b/>
        <vertAlign val="subscript"/>
        <sz val="10"/>
        <rFont val="Arial"/>
        <family val="2"/>
      </rPr>
      <t>E</t>
    </r>
  </si>
  <si>
    <r>
      <t>aus dem daneben eingegeben Lärmpegel L</t>
    </r>
    <r>
      <rPr>
        <b/>
        <vertAlign val="subscript"/>
        <sz val="10"/>
        <rFont val="Arial"/>
        <family val="2"/>
      </rPr>
      <t>Aeq</t>
    </r>
    <r>
      <rPr>
        <b/>
        <sz val="10"/>
        <rFont val="Arial"/>
        <family val="2"/>
      </rPr>
      <t xml:space="preserve"> berechnete Rate der Emissionspunkte P</t>
    </r>
    <r>
      <rPr>
        <b/>
        <vertAlign val="subscript"/>
        <sz val="10"/>
        <rFont val="Arial"/>
        <family val="2"/>
      </rPr>
      <t>E</t>
    </r>
    <r>
      <rPr>
        <b/>
        <sz val="10"/>
        <rFont val="Arial"/>
        <family val="2"/>
      </rPr>
      <t xml:space="preserve"> in der Minute, mit P</t>
    </r>
    <r>
      <rPr>
        <b/>
        <vertAlign val="subscript"/>
        <sz val="10"/>
        <rFont val="Arial"/>
        <family val="2"/>
      </rPr>
      <t>E</t>
    </r>
    <r>
      <rPr>
        <b/>
        <sz val="10"/>
        <rFont val="Arial"/>
        <family val="2"/>
      </rPr>
      <t xml:space="preserve"> /min = [100 / (480 x 10</t>
    </r>
    <r>
      <rPr>
        <b/>
        <vertAlign val="superscript"/>
        <sz val="10"/>
        <rFont val="Arial"/>
        <family val="2"/>
      </rPr>
      <t>8</t>
    </r>
    <r>
      <rPr>
        <b/>
        <sz val="10"/>
        <rFont val="Arial"/>
        <family val="2"/>
      </rPr>
      <t>)] x 10</t>
    </r>
    <r>
      <rPr>
        <b/>
        <vertAlign val="superscript"/>
        <sz val="12"/>
        <rFont val="Arial"/>
        <family val="2"/>
      </rPr>
      <t xml:space="preserve">0,1 </t>
    </r>
    <r>
      <rPr>
        <vertAlign val="superscript"/>
        <sz val="12"/>
        <rFont val="Arial"/>
        <family val="2"/>
      </rPr>
      <t xml:space="preserve">x </t>
    </r>
    <r>
      <rPr>
        <b/>
        <vertAlign val="superscript"/>
        <sz val="12"/>
        <rFont val="Arial"/>
        <family val="2"/>
      </rPr>
      <t>L</t>
    </r>
    <r>
      <rPr>
        <b/>
        <vertAlign val="superscript"/>
        <sz val="10"/>
        <rFont val="Arial"/>
        <family val="2"/>
      </rPr>
      <t>Aeq</t>
    </r>
    <r>
      <rPr>
        <b/>
        <vertAlign val="superscript"/>
        <sz val="12"/>
        <rFont val="Arial"/>
        <family val="2"/>
      </rPr>
      <t>/dB</t>
    </r>
    <r>
      <rPr>
        <b/>
        <sz val="10"/>
        <rFont val="Arial"/>
        <family val="2"/>
      </rPr>
      <t xml:space="preserve"> 
(analog P</t>
    </r>
    <r>
      <rPr>
        <b/>
        <vertAlign val="subscript"/>
        <sz val="10"/>
        <rFont val="Arial"/>
        <family val="2"/>
      </rPr>
      <t>E</t>
    </r>
    <r>
      <rPr>
        <b/>
        <sz val="10"/>
        <rFont val="Arial"/>
        <family val="2"/>
      </rPr>
      <t>/min für Pegelmittelwert und -summe bei Pegelberechnung)</t>
    </r>
  </si>
  <si>
    <r>
      <t>auf 8-Stundenschicht (T</t>
    </r>
    <r>
      <rPr>
        <b/>
        <vertAlign val="subscript"/>
        <sz val="10"/>
        <rFont val="Arial"/>
        <family val="2"/>
      </rPr>
      <t>0</t>
    </r>
    <r>
      <rPr>
        <b/>
        <sz val="10"/>
        <rFont val="Arial"/>
        <family val="2"/>
      </rPr>
      <t>) bezogene Dosis (Pegel) des über den Arbeitstag (während der einzelnen Einwirkungsdauern T</t>
    </r>
    <r>
      <rPr>
        <b/>
        <vertAlign val="subscript"/>
        <sz val="10"/>
        <rFont val="Arial"/>
        <family val="2"/>
      </rPr>
      <t>E,i</t>
    </r>
    <r>
      <rPr>
        <b/>
        <sz val="10"/>
        <rFont val="Arial"/>
        <family val="2"/>
      </rPr>
      <t>) einwirkenden Lärms, mit 
   L</t>
    </r>
    <r>
      <rPr>
        <b/>
        <vertAlign val="subscript"/>
        <sz val="10"/>
        <rFont val="Arial"/>
        <family val="2"/>
      </rPr>
      <t>EX,8h</t>
    </r>
    <r>
      <rPr>
        <b/>
        <sz val="10"/>
        <rFont val="Arial"/>
        <family val="2"/>
      </rPr>
      <t xml:space="preserve"> /dB(A) = 10 x lg[∑</t>
    </r>
    <r>
      <rPr>
        <b/>
        <vertAlign val="subscript"/>
        <sz val="10"/>
        <rFont val="Arial"/>
        <family val="2"/>
      </rPr>
      <t>i</t>
    </r>
    <r>
      <rPr>
        <b/>
        <sz val="10"/>
        <rFont val="Arial"/>
        <family val="2"/>
      </rPr>
      <t>10</t>
    </r>
    <r>
      <rPr>
        <b/>
        <vertAlign val="superscript"/>
        <sz val="12"/>
        <rFont val="Arial"/>
        <family val="2"/>
      </rPr>
      <t xml:space="preserve">0,1 </t>
    </r>
    <r>
      <rPr>
        <vertAlign val="superscript"/>
        <sz val="12"/>
        <rFont val="Arial"/>
        <family val="2"/>
      </rPr>
      <t xml:space="preserve">x </t>
    </r>
    <r>
      <rPr>
        <b/>
        <vertAlign val="superscript"/>
        <sz val="12"/>
        <rFont val="Arial"/>
        <family val="2"/>
      </rPr>
      <t>L</t>
    </r>
    <r>
      <rPr>
        <b/>
        <vertAlign val="superscript"/>
        <sz val="14"/>
        <rFont val="Arial"/>
        <family val="2"/>
      </rPr>
      <t>*</t>
    </r>
    <r>
      <rPr>
        <b/>
        <vertAlign val="superscript"/>
        <sz val="10"/>
        <rFont val="Arial"/>
        <family val="2"/>
      </rPr>
      <t>Aeq,i</t>
    </r>
    <r>
      <rPr>
        <b/>
        <vertAlign val="superscript"/>
        <sz val="12"/>
        <rFont val="Arial"/>
        <family val="2"/>
      </rPr>
      <t xml:space="preserve">/dB </t>
    </r>
    <r>
      <rPr>
        <b/>
        <sz val="10"/>
        <rFont val="Arial"/>
        <family val="2"/>
      </rPr>
      <t>x (T</t>
    </r>
    <r>
      <rPr>
        <b/>
        <vertAlign val="subscript"/>
        <sz val="10"/>
        <rFont val="Arial"/>
        <family val="2"/>
      </rPr>
      <t xml:space="preserve">E,i </t>
    </r>
    <r>
      <rPr>
        <b/>
        <sz val="10"/>
        <rFont val="Arial"/>
        <family val="2"/>
      </rPr>
      <t>/ T</t>
    </r>
    <r>
      <rPr>
        <b/>
        <vertAlign val="subscript"/>
        <sz val="10"/>
        <rFont val="Arial"/>
        <family val="2"/>
      </rPr>
      <t>0</t>
    </r>
    <r>
      <rPr>
        <b/>
        <sz val="10"/>
        <rFont val="Arial"/>
        <family val="2"/>
      </rPr>
      <t xml:space="preserve">)]  </t>
    </r>
    <r>
      <rPr>
        <b/>
        <vertAlign val="subscript"/>
        <sz val="10"/>
        <rFont val="Arial"/>
        <family val="2"/>
      </rPr>
      <t>(Summe über alle i)</t>
    </r>
  </si>
  <si>
    <t>Die Felder der berechneten Größen (außer Punktraten) ändern ihre Hintergrundfarbe entsprechend der beim Rechner angegebenen Farbskala - Ampelsystem und blau bei eingegebenem Dämmwert   (&gt; 0) des Gehörschutzes.
Im Feld "Maßnahmen" erscheinen in Abhängigkeit von der Tages-Lärmexposition (hierbei stets ohne Berücksichtigung der Dämmung des Gehörschutzes) Hinweise zu den nach der LärmVibrationsArbSchV erforderlichen Maßnahmen.</t>
  </si>
  <si>
    <t>Hinweise für die Rechnernutzung mit Informationen zu:</t>
  </si>
  <si>
    <r>
      <t>Expositionspunkte (P</t>
    </r>
    <r>
      <rPr>
        <b/>
        <vertAlign val="subscript"/>
        <sz val="10"/>
        <rFont val="Arial"/>
        <family val="2"/>
      </rPr>
      <t>E</t>
    </r>
    <r>
      <rPr>
        <b/>
        <sz val="10"/>
        <rFont val="Arial"/>
        <family val="2"/>
      </rPr>
      <t>)</t>
    </r>
  </si>
  <si>
    <t>≙</t>
  </si>
  <si>
    <r>
      <t>Summe von bis zu acht Einzelpegeln, berechnet mit:
   10 x lg[∑</t>
    </r>
    <r>
      <rPr>
        <b/>
        <vertAlign val="subscript"/>
        <sz val="10"/>
        <rFont val="Arial"/>
        <family val="2"/>
      </rPr>
      <t>i</t>
    </r>
    <r>
      <rPr>
        <b/>
        <sz val="10"/>
        <rFont val="Arial"/>
        <family val="2"/>
      </rPr>
      <t>10</t>
    </r>
    <r>
      <rPr>
        <b/>
        <vertAlign val="superscript"/>
        <sz val="12"/>
        <rFont val="Arial"/>
        <family val="2"/>
      </rPr>
      <t xml:space="preserve">0,1 </t>
    </r>
    <r>
      <rPr>
        <vertAlign val="superscript"/>
        <sz val="12"/>
        <rFont val="Arial"/>
        <family val="2"/>
      </rPr>
      <t xml:space="preserve">x </t>
    </r>
    <r>
      <rPr>
        <b/>
        <vertAlign val="superscript"/>
        <sz val="12"/>
        <rFont val="Arial"/>
        <family val="2"/>
      </rPr>
      <t>L</t>
    </r>
    <r>
      <rPr>
        <b/>
        <vertAlign val="superscript"/>
        <sz val="10"/>
        <rFont val="Arial"/>
        <family val="2"/>
      </rPr>
      <t>i</t>
    </r>
    <r>
      <rPr>
        <b/>
        <vertAlign val="superscript"/>
        <sz val="12"/>
        <rFont val="Arial"/>
        <family val="2"/>
      </rPr>
      <t>/dB</t>
    </r>
    <r>
      <rPr>
        <b/>
        <sz val="10"/>
        <rFont val="Arial"/>
        <family val="2"/>
      </rPr>
      <t xml:space="preserve">]  </t>
    </r>
    <r>
      <rPr>
        <b/>
        <vertAlign val="subscript"/>
        <sz val="10"/>
        <rFont val="Arial"/>
        <family val="2"/>
      </rPr>
      <t>(Summe über alle i)</t>
    </r>
    <r>
      <rPr>
        <b/>
        <sz val="10"/>
        <rFont val="Arial"/>
        <family val="2"/>
      </rPr>
      <t xml:space="preserve"> </t>
    </r>
  </si>
  <si>
    <r>
      <t>Einwirkungsdauer (z. B. Arbeitstag) in Stunden, für die der daneben einzugebende Dauerschallpegel gilt (Eingabemöglichkeit jeweils begrenzt auf Dezimalzahlen zwischen 0 und 12 sowie auf 72 Stunden für die Summe über alle Einwirkungsdauern)
äquivalenter A-bewerteter Dauerschallpegel L</t>
    </r>
    <r>
      <rPr>
        <b/>
        <vertAlign val="subscript"/>
        <sz val="10"/>
        <rFont val="Arial"/>
        <family val="2"/>
      </rPr>
      <t>Aeq</t>
    </r>
    <r>
      <rPr>
        <b/>
        <sz val="10"/>
        <rFont val="Arial"/>
        <family val="2"/>
      </rPr>
      <t xml:space="preserve"> in Dezibel für die daneben einzugebende Einwirkungsdauer (z. B. Arbeitstag)
(Eingabemöglichkeit jeweils begrenzt auf Dezimalzahlen zwischen 0 und 146,8)</t>
    </r>
  </si>
  <si>
    <r>
      <t>beim Lärmpegel L</t>
    </r>
    <r>
      <rPr>
        <b/>
        <vertAlign val="superscript"/>
        <sz val="10"/>
        <rFont val="Arial"/>
        <family val="2"/>
      </rPr>
      <t>*</t>
    </r>
    <r>
      <rPr>
        <b/>
        <vertAlign val="subscript"/>
        <sz val="10"/>
        <rFont val="Arial"/>
        <family val="2"/>
      </rPr>
      <t>Aeq</t>
    </r>
    <r>
      <rPr>
        <b/>
        <sz val="10"/>
        <rFont val="Arial"/>
        <family val="2"/>
      </rPr>
      <t xml:space="preserve"> maximal mögliche Zeit in Minuten bis zum Erreichen des             unteren (T</t>
    </r>
    <r>
      <rPr>
        <b/>
        <vertAlign val="subscript"/>
        <sz val="10"/>
        <rFont val="Arial"/>
        <family val="2"/>
      </rPr>
      <t>uA</t>
    </r>
    <r>
      <rPr>
        <b/>
        <sz val="10"/>
        <rFont val="Arial"/>
        <family val="2"/>
      </rPr>
      <t>) bzw. oberen Auslösewertes (T</t>
    </r>
    <r>
      <rPr>
        <b/>
        <vertAlign val="subscript"/>
        <sz val="10"/>
        <rFont val="Arial"/>
        <family val="2"/>
      </rPr>
      <t>oA</t>
    </r>
    <r>
      <rPr>
        <b/>
        <sz val="10"/>
        <rFont val="Arial"/>
        <family val="2"/>
      </rPr>
      <t>), mit
   T</t>
    </r>
    <r>
      <rPr>
        <b/>
        <vertAlign val="subscript"/>
        <sz val="10"/>
        <rFont val="Arial"/>
        <family val="2"/>
      </rPr>
      <t>uA</t>
    </r>
    <r>
      <rPr>
        <b/>
        <sz val="10"/>
        <rFont val="Arial"/>
        <family val="2"/>
      </rPr>
      <t xml:space="preserve"> = T</t>
    </r>
    <r>
      <rPr>
        <b/>
        <vertAlign val="subscript"/>
        <sz val="10"/>
        <rFont val="Arial"/>
        <family val="2"/>
      </rPr>
      <t xml:space="preserve">0 </t>
    </r>
    <r>
      <rPr>
        <b/>
        <sz val="10"/>
        <rFont val="Arial"/>
        <family val="2"/>
      </rPr>
      <t>x 10</t>
    </r>
    <r>
      <rPr>
        <b/>
        <vertAlign val="superscript"/>
        <sz val="12"/>
        <rFont val="Arial"/>
        <family val="2"/>
      </rPr>
      <t xml:space="preserve">0,1 </t>
    </r>
    <r>
      <rPr>
        <vertAlign val="superscript"/>
        <sz val="12"/>
        <rFont val="Arial"/>
        <family val="2"/>
      </rPr>
      <t xml:space="preserve">x </t>
    </r>
    <r>
      <rPr>
        <b/>
        <vertAlign val="superscript"/>
        <sz val="12"/>
        <rFont val="Arial"/>
        <family val="2"/>
      </rPr>
      <t>(80 - L</t>
    </r>
    <r>
      <rPr>
        <b/>
        <vertAlign val="superscript"/>
        <sz val="14"/>
        <rFont val="Arial"/>
        <family val="2"/>
      </rPr>
      <t>*</t>
    </r>
    <r>
      <rPr>
        <b/>
        <vertAlign val="superscript"/>
        <sz val="10"/>
        <rFont val="Arial"/>
        <family val="2"/>
      </rPr>
      <t>Aeq</t>
    </r>
    <r>
      <rPr>
        <b/>
        <vertAlign val="superscript"/>
        <sz val="13"/>
        <rFont val="Arial"/>
        <family val="2"/>
      </rPr>
      <t>/</t>
    </r>
    <r>
      <rPr>
        <b/>
        <vertAlign val="superscript"/>
        <sz val="12"/>
        <rFont val="Arial"/>
        <family val="2"/>
      </rPr>
      <t>dB)</t>
    </r>
    <r>
      <rPr>
        <b/>
        <sz val="10"/>
        <rFont val="Arial"/>
        <family val="2"/>
      </rPr>
      <t xml:space="preserve"> bzw. T</t>
    </r>
    <r>
      <rPr>
        <b/>
        <vertAlign val="subscript"/>
        <sz val="10"/>
        <rFont val="Arial"/>
        <family val="2"/>
      </rPr>
      <t>oA</t>
    </r>
    <r>
      <rPr>
        <b/>
        <sz val="10"/>
        <rFont val="Arial"/>
        <family val="2"/>
      </rPr>
      <t xml:space="preserve"> = T</t>
    </r>
    <r>
      <rPr>
        <b/>
        <vertAlign val="subscript"/>
        <sz val="10"/>
        <rFont val="Arial"/>
        <family val="2"/>
      </rPr>
      <t xml:space="preserve">0 </t>
    </r>
    <r>
      <rPr>
        <b/>
        <sz val="10"/>
        <rFont val="Arial"/>
        <family val="2"/>
      </rPr>
      <t>x</t>
    </r>
    <r>
      <rPr>
        <sz val="10"/>
        <rFont val="Arial"/>
        <family val="2"/>
      </rPr>
      <t xml:space="preserve"> </t>
    </r>
    <r>
      <rPr>
        <b/>
        <sz val="10"/>
        <rFont val="Arial"/>
        <family val="2"/>
      </rPr>
      <t>10</t>
    </r>
    <r>
      <rPr>
        <b/>
        <vertAlign val="superscript"/>
        <sz val="12"/>
        <rFont val="Arial"/>
        <family val="2"/>
      </rPr>
      <t xml:space="preserve">0,1 </t>
    </r>
    <r>
      <rPr>
        <vertAlign val="superscript"/>
        <sz val="12"/>
        <rFont val="Arial"/>
        <family val="2"/>
      </rPr>
      <t xml:space="preserve">x </t>
    </r>
    <r>
      <rPr>
        <b/>
        <vertAlign val="superscript"/>
        <sz val="12"/>
        <rFont val="Arial"/>
        <family val="2"/>
      </rPr>
      <t>(85 - L</t>
    </r>
    <r>
      <rPr>
        <b/>
        <vertAlign val="superscript"/>
        <sz val="14"/>
        <rFont val="Arial"/>
        <family val="2"/>
      </rPr>
      <t>*</t>
    </r>
    <r>
      <rPr>
        <b/>
        <vertAlign val="superscript"/>
        <sz val="10"/>
        <rFont val="Arial"/>
        <family val="2"/>
      </rPr>
      <t>Aeq</t>
    </r>
    <r>
      <rPr>
        <b/>
        <vertAlign val="superscript"/>
        <sz val="12"/>
        <rFont val="Arial"/>
        <family val="2"/>
      </rPr>
      <t>/dB)</t>
    </r>
    <r>
      <rPr>
        <b/>
        <sz val="10"/>
        <rFont val="Arial"/>
        <family val="2"/>
      </rPr>
      <t xml:space="preserve"> und T</t>
    </r>
    <r>
      <rPr>
        <b/>
        <vertAlign val="subscript"/>
        <sz val="10"/>
        <rFont val="Arial"/>
        <family val="2"/>
      </rPr>
      <t>0</t>
    </r>
    <r>
      <rPr>
        <b/>
        <sz val="10"/>
        <rFont val="Arial"/>
        <family val="2"/>
      </rPr>
      <t xml:space="preserve"> = 480 min, 
bei Verwendung von Gehörschutz (Dämmwert &gt; 0), wird T</t>
    </r>
    <r>
      <rPr>
        <b/>
        <vertAlign val="subscript"/>
        <sz val="10"/>
        <rFont val="Arial"/>
        <family val="2"/>
      </rPr>
      <t>uA</t>
    </r>
    <r>
      <rPr>
        <b/>
        <sz val="10"/>
        <rFont val="Arial"/>
        <family val="2"/>
      </rPr>
      <t xml:space="preserve"> nicht berechnet!      </t>
    </r>
  </si>
  <si>
    <r>
      <t>Mittelwert von bis zu acht Einzelpegeln (Anzahl n), berechnet mit:
   10 x lg[(1 / n) x ∑</t>
    </r>
    <r>
      <rPr>
        <b/>
        <vertAlign val="subscript"/>
        <sz val="10"/>
        <rFont val="Arial"/>
        <family val="2"/>
      </rPr>
      <t>i</t>
    </r>
    <r>
      <rPr>
        <b/>
        <sz val="10"/>
        <rFont val="Arial"/>
        <family val="2"/>
      </rPr>
      <t>10</t>
    </r>
    <r>
      <rPr>
        <b/>
        <vertAlign val="superscript"/>
        <sz val="12"/>
        <rFont val="Arial"/>
        <family val="2"/>
      </rPr>
      <t xml:space="preserve">0,1 </t>
    </r>
    <r>
      <rPr>
        <vertAlign val="superscript"/>
        <sz val="12"/>
        <rFont val="Arial"/>
        <family val="2"/>
      </rPr>
      <t xml:space="preserve">x </t>
    </r>
    <r>
      <rPr>
        <b/>
        <vertAlign val="superscript"/>
        <sz val="12"/>
        <rFont val="Arial"/>
        <family val="2"/>
      </rPr>
      <t>L</t>
    </r>
    <r>
      <rPr>
        <b/>
        <vertAlign val="superscript"/>
        <sz val="10"/>
        <rFont val="Arial"/>
        <family val="2"/>
      </rPr>
      <t>i</t>
    </r>
    <r>
      <rPr>
        <b/>
        <vertAlign val="superscript"/>
        <sz val="12"/>
        <rFont val="Arial"/>
        <family val="2"/>
      </rPr>
      <t>/dB</t>
    </r>
    <r>
      <rPr>
        <b/>
        <sz val="10"/>
        <rFont val="Arial"/>
        <family val="2"/>
      </rPr>
      <t xml:space="preserve">]  </t>
    </r>
    <r>
      <rPr>
        <b/>
        <vertAlign val="subscript"/>
        <sz val="10"/>
        <rFont val="Arial"/>
        <family val="2"/>
      </rPr>
      <t>(Summe von i = 1 bis n)</t>
    </r>
    <r>
      <rPr>
        <b/>
        <sz val="10"/>
        <rFont val="Arial"/>
        <family val="2"/>
      </rPr>
      <t xml:space="preserve"> </t>
    </r>
  </si>
  <si>
    <t>Datenbank KarLA</t>
  </si>
  <si>
    <t>Anmerkungen*
(Mouseover)</t>
  </si>
  <si>
    <r>
      <t>P</t>
    </r>
    <r>
      <rPr>
        <b/>
        <vertAlign val="subscript"/>
        <sz val="10"/>
        <rFont val="Arial"/>
        <family val="2"/>
      </rPr>
      <t>E</t>
    </r>
    <r>
      <rPr>
        <b/>
        <sz val="12"/>
        <rFont val="Arial"/>
        <family val="2"/>
      </rPr>
      <t>/</t>
    </r>
    <r>
      <rPr>
        <b/>
        <sz val="10"/>
        <rFont val="Arial"/>
        <family val="2"/>
      </rPr>
      <t>min</t>
    </r>
  </si>
  <si>
    <r>
      <t>L</t>
    </r>
    <r>
      <rPr>
        <b/>
        <sz val="10"/>
        <rFont val="Arial"/>
        <family val="2"/>
      </rPr>
      <t>/dB</t>
    </r>
  </si>
  <si>
    <r>
      <t>L</t>
    </r>
    <r>
      <rPr>
        <b/>
        <vertAlign val="subscript"/>
        <sz val="10"/>
        <rFont val="Arial"/>
        <family val="2"/>
      </rPr>
      <t>Aeq</t>
    </r>
    <r>
      <rPr>
        <b/>
        <sz val="10"/>
        <rFont val="Arial"/>
        <family val="2"/>
      </rPr>
      <t>/dB(A)</t>
    </r>
  </si>
  <si>
    <r>
      <t>Spitzenschalldruckpegel
 L</t>
    </r>
    <r>
      <rPr>
        <b/>
        <vertAlign val="subscript"/>
        <sz val="10"/>
        <rFont val="Arial"/>
        <family val="2"/>
      </rPr>
      <t>pC,peak</t>
    </r>
    <r>
      <rPr>
        <b/>
        <sz val="10"/>
        <rFont val="Arial"/>
        <family val="2"/>
      </rPr>
      <t>/dB(C)</t>
    </r>
  </si>
  <si>
    <r>
      <t>bei Pegelberechnung
L</t>
    </r>
    <r>
      <rPr>
        <b/>
        <sz val="10"/>
        <rFont val="Arial"/>
        <family val="2"/>
      </rPr>
      <t>/dB</t>
    </r>
  </si>
  <si>
    <r>
      <t>bei Wochenpegelberechnung
 L</t>
    </r>
    <r>
      <rPr>
        <b/>
        <vertAlign val="subscript"/>
        <sz val="10"/>
        <rFont val="Arial"/>
        <family val="2"/>
      </rPr>
      <t>Aeq</t>
    </r>
    <r>
      <rPr>
        <b/>
        <sz val="10"/>
        <rFont val="Arial"/>
        <family val="2"/>
      </rPr>
      <t>/dB</t>
    </r>
  </si>
  <si>
    <r>
      <t>Lärm als Punktrate 
P</t>
    </r>
    <r>
      <rPr>
        <b/>
        <vertAlign val="subscript"/>
        <sz val="10"/>
        <rFont val="Arial"/>
        <family val="2"/>
      </rPr>
      <t>E</t>
    </r>
    <r>
      <rPr>
        <b/>
        <sz val="10"/>
        <rFont val="Arial"/>
        <family val="2"/>
      </rPr>
      <t xml:space="preserve">/min </t>
    </r>
  </si>
  <si>
    <r>
      <t>verwendeter Lärmpegel  
L</t>
    </r>
    <r>
      <rPr>
        <b/>
        <vertAlign val="superscript"/>
        <sz val="10"/>
        <rFont val="Arial"/>
        <family val="2"/>
      </rPr>
      <t>*</t>
    </r>
    <r>
      <rPr>
        <b/>
        <vertAlign val="subscript"/>
        <sz val="10"/>
        <rFont val="Arial"/>
        <family val="2"/>
      </rPr>
      <t>Aeq</t>
    </r>
    <r>
      <rPr>
        <b/>
        <sz val="10"/>
        <rFont val="Arial"/>
        <family val="2"/>
      </rPr>
      <t xml:space="preserve">/dB </t>
    </r>
  </si>
  <si>
    <r>
      <t>Tages-Lärmexpositionspegel 
L</t>
    </r>
    <r>
      <rPr>
        <b/>
        <vertAlign val="subscript"/>
        <sz val="10"/>
        <rFont val="Arial"/>
        <family val="2"/>
      </rPr>
      <t>EX,8h</t>
    </r>
    <r>
      <rPr>
        <b/>
        <sz val="10"/>
        <rFont val="Arial"/>
        <family val="2"/>
      </rPr>
      <t>/dB(A)</t>
    </r>
  </si>
  <si>
    <r>
      <t>Wochen-Lärmexpositionspegel 
L</t>
    </r>
    <r>
      <rPr>
        <b/>
        <vertAlign val="subscript"/>
        <sz val="10"/>
        <rFont val="Arial"/>
        <family val="2"/>
      </rPr>
      <t>EX,40h</t>
    </r>
    <r>
      <rPr>
        <b/>
        <sz val="10"/>
        <rFont val="Arial"/>
        <family val="2"/>
      </rPr>
      <t>/dB(A)</t>
    </r>
  </si>
  <si>
    <t xml:space="preserve">Technische Regeln zur LärmVibrationsArbSchV (TRLV) mit Gefährdungstabellen bei Vibrationen                    </t>
  </si>
  <si>
    <t>Technische Regeln zur Lärm- und Vibrations-Arbeitsschutzverordnung (TRLV Lärm und TRLV Vibrationen mit Gefährdungstabellen bei Vibrationen) auf der Internetseite der Bundesanstalt für Arbeitsschutz und Arbeitsmedizin (BAuA)</t>
  </si>
  <si>
    <t>von</t>
  </si>
  <si>
    <r>
      <rPr>
        <b/>
        <sz val="10"/>
        <rFont val="Arial"/>
        <family val="2"/>
      </rPr>
      <t>Ohne Gehörschutzwirkung</t>
    </r>
    <r>
      <rPr>
        <b/>
        <sz val="11"/>
        <rFont val="Arial"/>
        <family val="2"/>
      </rPr>
      <t>!</t>
    </r>
    <r>
      <rPr>
        <b/>
        <sz val="12"/>
        <rFont val="Arial"/>
        <family val="2"/>
      </rPr>
      <t xml:space="preserve">
Tages-Lärmexposition</t>
    </r>
    <r>
      <rPr>
        <b/>
        <sz val="10"/>
        <rFont val="Arial"/>
        <family val="2"/>
      </rPr>
      <t xml:space="preserve">
</t>
    </r>
    <r>
      <rPr>
        <b/>
        <sz val="12"/>
        <rFont val="Arial"/>
        <family val="2"/>
      </rPr>
      <t>L</t>
    </r>
    <r>
      <rPr>
        <b/>
        <vertAlign val="subscript"/>
        <sz val="12"/>
        <rFont val="Arial"/>
        <family val="2"/>
      </rPr>
      <t>EX,8h</t>
    </r>
    <r>
      <rPr>
        <b/>
        <sz val="12"/>
        <rFont val="Arial"/>
        <family val="2"/>
      </rPr>
      <t>/dB(A)         P</t>
    </r>
    <r>
      <rPr>
        <b/>
        <vertAlign val="subscript"/>
        <sz val="12"/>
        <rFont val="Arial"/>
        <family val="2"/>
      </rPr>
      <t>E</t>
    </r>
  </si>
  <si>
    <t>Belastungsdosis
(ohne Gehörschutzwirkung)</t>
  </si>
  <si>
    <t>Wert M/dB</t>
  </si>
  <si>
    <t>Wert L/dB</t>
  </si>
  <si>
    <r>
      <t>Praxiskorrekturwert
K</t>
    </r>
    <r>
      <rPr>
        <b/>
        <vertAlign val="subscript"/>
        <sz val="10"/>
        <rFont val="Arial"/>
        <family val="2"/>
      </rPr>
      <t>S</t>
    </r>
    <r>
      <rPr>
        <b/>
        <sz val="10"/>
        <rFont val="Arial"/>
        <family val="2"/>
      </rPr>
      <t>/dB</t>
    </r>
    <r>
      <rPr>
        <b/>
        <vertAlign val="subscript"/>
        <sz val="10"/>
        <rFont val="Arial"/>
        <family val="2"/>
      </rPr>
      <t xml:space="preserve">   </t>
    </r>
  </si>
  <si>
    <t>vor Gebrauch zu formende Gehörschutzstöpsel</t>
  </si>
  <si>
    <t>mehrfach verwendbare Gehörschutzstöpsel</t>
  </si>
  <si>
    <t>Bügelstöpsel</t>
  </si>
  <si>
    <t>Gehörschutzkapseln</t>
  </si>
  <si>
    <t>Otoplastiken mit Funktionskontrolle</t>
  </si>
  <si>
    <t>Geräuschklasse</t>
  </si>
  <si>
    <t>HM</t>
  </si>
  <si>
    <t>L</t>
  </si>
  <si>
    <t>verwendete Gehörschutzart
(aus Liste wählen)</t>
  </si>
  <si>
    <t xml:space="preserve">   HM oder L aus Liste wählen 
     (Auswahlhilfe* s. u.)</t>
  </si>
  <si>
    <t>für HM:</t>
  </si>
  <si>
    <t xml:space="preserve">*Beispiele </t>
  </si>
  <si>
    <t xml:space="preserve">   für L:</t>
  </si>
  <si>
    <t>Brennschneider, Dragiertrommeln, Druckluftdüsen, Elektro-Nagler, Falzmaschinen, Getränkeabfüllanlagen, Gussputzarbeiten, Holzbe-arbeitungsmaschinen, Honmaschinen, Hydraulikpumpen, Rollenrotations-Hochdruck-Pressen, Rüttelfommaschinen, Schlagschrauber, Schleifmaschinen, Schmiedehämmer, Spinnmaschinen, Strick- und Wirkmaschinen, Trennschleifmaschinen, Webmaschinen, Zentrifugen</t>
  </si>
  <si>
    <t xml:space="preserve">Bagger, Elektro-Schmelzöfen, Elektro-Umformersatz, Feuerungen, Hochofenanlagen, Kollergänge, Kompressoranlagen (Kolben), Konverter-Anlagen, Kupol-Öfen, Metall-Druckgießmaschinen, Planierraupen, Strahlanlagen, Verbrennungsöfen </t>
  </si>
  <si>
    <t xml:space="preserve">    Gehörschutzrechner zum Lärm-Belastungs-Rechner</t>
  </si>
  <si>
    <t>tägliche Einwirkungsdauer
(Werte vom Belastungsrechner)</t>
  </si>
  <si>
    <t>bei maximaler Dämmung</t>
  </si>
  <si>
    <t>Herstellerangaben zur Dämmung eingeben</t>
  </si>
  <si>
    <t>Eingabe zum Belastungsabschnitt überprüfen (keine Lärmbelastung)!</t>
  </si>
  <si>
    <t>Typ/Bezeichnung des Gehörschutzes</t>
  </si>
  <si>
    <t>Hersteller</t>
  </si>
  <si>
    <t>Bemerkungen (Verfügbarkeit für Beschäftigte, Zustand, etc.)</t>
  </si>
  <si>
    <t>(Rest)Belastungsdosis
mit Gehörschutz</t>
  </si>
  <si>
    <t>zusätzliche Gehörschutzdaten für Ihre Dokumentation der Gefährdungsbeurteilung:</t>
  </si>
  <si>
    <t>Bitte erst den Belastungsrechner ausfüllen (Daten werden von dort übernommen)!</t>
  </si>
  <si>
    <r>
      <t xml:space="preserve">          Lärm-Belastung </t>
    </r>
    <r>
      <rPr>
        <b/>
        <sz val="11"/>
        <rFont val="Arial"/>
        <family val="2"/>
      </rPr>
      <t>(ohne Gehörschutzwirkung)</t>
    </r>
  </si>
  <si>
    <t xml:space="preserve">Dämmwert des perönlichen Gehörschutzes in Dezibel (Eingabemöglichkeit begrenzt auf Dezimalzahlen zwischen 0 und 50) - hier nur zur groben Orientierung. 
Eine genaue Betrachtung ist mit dem Gehörschutzrecher möglich, der vom Belastungsrechner aus erreichbar ist! </t>
  </si>
  <si>
    <t>Eingaben zum Belastungsabschnitt überprüfen!</t>
  </si>
  <si>
    <r>
      <t>135</t>
    </r>
    <r>
      <rPr>
        <b/>
        <sz val="8"/>
        <rFont val="Calibri"/>
        <family val="2"/>
      </rPr>
      <t>≤</t>
    </r>
    <r>
      <rPr>
        <b/>
        <sz val="8"/>
        <rFont val="Arial"/>
        <family val="2"/>
      </rPr>
      <t>L'/dB&lt;137</t>
    </r>
  </si>
  <si>
    <r>
      <t xml:space="preserve">L' </t>
    </r>
    <r>
      <rPr>
        <b/>
        <sz val="8"/>
        <rFont val="Calibri"/>
        <family val="2"/>
      </rPr>
      <t>≥</t>
    </r>
    <r>
      <rPr>
        <b/>
        <sz val="8"/>
        <rFont val="Arial"/>
        <family val="2"/>
      </rPr>
      <t xml:space="preserve"> 137 dB</t>
    </r>
  </si>
  <si>
    <t>Teil-</t>
  </si>
  <si>
    <t>Geräusch-klasse</t>
  </si>
  <si>
    <t>Gehörschutztyp/-Bezeichnung</t>
  </si>
  <si>
    <t>Gehörschutzart</t>
  </si>
  <si>
    <t>KS
/dB</t>
  </si>
  <si>
    <t>Dämmwerte</t>
  </si>
  <si>
    <t>M/dB</t>
  </si>
  <si>
    <t>L/dB</t>
  </si>
  <si>
    <t>kein Gehörschutz</t>
  </si>
  <si>
    <t xml:space="preserve">                (Rest-)
               8h-Pegel /dB(A)</t>
  </si>
  <si>
    <t>(Rest-)
Punkte</t>
  </si>
  <si>
    <t>Maßnahmen siehe Belastungsrechner (unabhängig von der Gehörschutzwirkung!)</t>
  </si>
  <si>
    <t>Lärmpegel ohne GS</t>
  </si>
  <si>
    <r>
      <t xml:space="preserve">          Lärm-Belastung - Angaben zum Gehörschutz (GS)
</t>
    </r>
    <r>
      <rPr>
        <sz val="10"/>
        <rFont val="Arial"/>
        <family val="2"/>
      </rPr>
      <t>(nur gültig in Verbindung mit dem Ausdruck Lärm-Belastung ohne Gehörschutzwirkung)</t>
    </r>
  </si>
  <si>
    <t>reale Dämmung</t>
  </si>
  <si>
    <t>Lärmpegel mit GS</t>
  </si>
  <si>
    <r>
      <t>L'</t>
    </r>
    <r>
      <rPr>
        <b/>
        <vertAlign val="subscript"/>
        <sz val="10"/>
        <rFont val="Arial"/>
        <family val="2"/>
      </rPr>
      <t>Aeq</t>
    </r>
    <r>
      <rPr>
        <b/>
        <sz val="10"/>
        <rFont val="Arial"/>
        <family val="2"/>
      </rPr>
      <t>/dB</t>
    </r>
  </si>
  <si>
    <t>tägliche Einwirkungs-dauer/Expositionszeit</t>
  </si>
  <si>
    <t>Sek.</t>
  </si>
  <si>
    <t>mit GS mögliche Expositionsdauer/min</t>
  </si>
  <si>
    <r>
      <rPr>
        <b/>
        <sz val="9"/>
        <rFont val="Arial"/>
        <family val="2"/>
      </rPr>
      <t>bis unt.</t>
    </r>
    <r>
      <rPr>
        <b/>
        <sz val="10"/>
        <rFont val="Arial"/>
        <family val="2"/>
      </rPr>
      <t xml:space="preserve"> AW</t>
    </r>
  </si>
  <si>
    <r>
      <rPr>
        <b/>
        <sz val="9"/>
        <rFont val="Arial"/>
        <family val="2"/>
      </rPr>
      <t>bis ob.</t>
    </r>
    <r>
      <rPr>
        <b/>
        <sz val="10"/>
        <rFont val="Arial"/>
        <family val="2"/>
      </rPr>
      <t xml:space="preserve"> AW</t>
    </r>
  </si>
  <si>
    <t>Rest 8h-Pegel
in dB(A)</t>
  </si>
  <si>
    <t xml:space="preserve">Rest-Belastungsdosis mit GS    </t>
  </si>
  <si>
    <r>
      <t>Rest-Punkte
P'</t>
    </r>
    <r>
      <rPr>
        <b/>
        <vertAlign val="subscript"/>
        <sz val="10"/>
        <rFont val="Arial"/>
        <family val="2"/>
      </rPr>
      <t>E</t>
    </r>
  </si>
  <si>
    <t>Rest-Tages-Lärmexposition</t>
  </si>
  <si>
    <r>
      <t>L'</t>
    </r>
    <r>
      <rPr>
        <b/>
        <vertAlign val="subscript"/>
        <sz val="12"/>
        <rFont val="Arial"/>
        <family val="2"/>
      </rPr>
      <t>EX,8h</t>
    </r>
    <r>
      <rPr>
        <b/>
        <sz val="12"/>
        <rFont val="Arial"/>
        <family val="2"/>
      </rPr>
      <t xml:space="preserve">  =</t>
    </r>
  </si>
  <si>
    <r>
      <t>Rest-Expositionspunkte (P'</t>
    </r>
    <r>
      <rPr>
        <b/>
        <vertAlign val="subscript"/>
        <sz val="10"/>
        <rFont val="Arial"/>
        <family val="2"/>
      </rPr>
      <t>E</t>
    </r>
    <r>
      <rPr>
        <b/>
        <sz val="10"/>
        <rFont val="Arial"/>
        <family val="2"/>
      </rPr>
      <t>)</t>
    </r>
  </si>
  <si>
    <r>
      <t>L'</t>
    </r>
    <r>
      <rPr>
        <b/>
        <vertAlign val="subscript"/>
        <sz val="12"/>
        <rFont val="Arial"/>
        <family val="2"/>
      </rPr>
      <t>pC,peak</t>
    </r>
    <r>
      <rPr>
        <b/>
        <sz val="12"/>
        <rFont val="Arial"/>
        <family val="2"/>
      </rPr>
      <t xml:space="preserve">  =</t>
    </r>
  </si>
  <si>
    <r>
      <t>Der Gehörschutz ist so auszuwählen, dass der am Ohr unter dem GS wirksame Schalldruckpegel (Restpegel L') die maximal zulässigen Expositions-werte L'</t>
    </r>
    <r>
      <rPr>
        <b/>
        <vertAlign val="subscript"/>
        <sz val="10"/>
        <rFont val="Arial"/>
        <family val="2"/>
      </rPr>
      <t>EX,8h</t>
    </r>
    <r>
      <rPr>
        <b/>
        <sz val="10"/>
        <rFont val="Arial"/>
        <family val="2"/>
      </rPr>
      <t>= 85 dB(A) und L'</t>
    </r>
    <r>
      <rPr>
        <b/>
        <vertAlign val="subscript"/>
        <sz val="10"/>
        <rFont val="Arial"/>
        <family val="2"/>
      </rPr>
      <t>pC,peak</t>
    </r>
    <r>
      <rPr>
        <b/>
        <sz val="10"/>
        <rFont val="Arial"/>
        <family val="2"/>
      </rPr>
      <t>= 137 dB(C) nicht überschreitet.  Der optimale Gehörschutz kann für die unterschiedlichen Belastungsabschnitte variieren. Es muss sichergestellt sein, dass akustische Gefahrsignale noch wahrgenommen werden (keine Überprotektion).</t>
    </r>
  </si>
  <si>
    <r>
      <t>Die zu ergreifenden Maßnahmen sind unabhängig von der Gehörschutzwirkung!
s</t>
    </r>
    <r>
      <rPr>
        <b/>
        <sz val="12"/>
        <rFont val="Arial"/>
        <family val="2"/>
      </rPr>
      <t xml:space="preserve">iehe hierzu Ausdruck "Lärm-Belastung ohne Gehörschutz" </t>
    </r>
  </si>
  <si>
    <t xml:space="preserve"> Expositionsdauer (ohne Gehörschutzwirkung) 
  in Minuten bis Erreichen des Auslösewertes (A.)</t>
  </si>
  <si>
    <r>
      <t xml:space="preserve">Rest-Spitzenschalldruckpegel
</t>
    </r>
    <r>
      <rPr>
        <sz val="10"/>
        <rFont val="Arial"/>
        <family val="2"/>
      </rPr>
      <t>(bei maximal realer Dämmung)</t>
    </r>
  </si>
  <si>
    <t xml:space="preserve">Lärmpegel ohne GS 
(vom Belastungsrechner) </t>
  </si>
  <si>
    <t>mit Gehörschutz</t>
  </si>
  <si>
    <t>korrigierte Dämmung
 in dB</t>
  </si>
  <si>
    <r>
      <t>Restpegel
L'</t>
    </r>
    <r>
      <rPr>
        <b/>
        <vertAlign val="subscript"/>
        <sz val="10"/>
        <rFont val="Arial"/>
        <family val="2"/>
      </rPr>
      <t>Aeq</t>
    </r>
    <r>
      <rPr>
        <b/>
        <sz val="10"/>
        <rFont val="Arial"/>
        <family val="2"/>
      </rPr>
      <t>/dB</t>
    </r>
  </si>
  <si>
    <r>
      <rPr>
        <b/>
        <sz val="10"/>
        <color indexed="12"/>
        <rFont val="Arial"/>
        <family val="2"/>
      </rPr>
      <t>Mit Gehörschutzwirkung</t>
    </r>
    <r>
      <rPr>
        <b/>
        <sz val="11"/>
        <color indexed="12"/>
        <rFont val="Arial"/>
        <family val="2"/>
      </rPr>
      <t>!</t>
    </r>
    <r>
      <rPr>
        <b/>
        <sz val="12"/>
        <rFont val="Arial"/>
        <family val="2"/>
      </rPr>
      <t xml:space="preserve">
</t>
    </r>
    <r>
      <rPr>
        <b/>
        <sz val="11"/>
        <rFont val="Arial"/>
        <family val="2"/>
      </rPr>
      <t>Rest-Tages-Lärmexposition</t>
    </r>
    <r>
      <rPr>
        <b/>
        <sz val="10"/>
        <rFont val="Arial"/>
        <family val="2"/>
      </rPr>
      <t xml:space="preserve">
           </t>
    </r>
    <r>
      <rPr>
        <b/>
        <sz val="11"/>
        <rFont val="Arial"/>
        <family val="2"/>
      </rPr>
      <t>L'</t>
    </r>
    <r>
      <rPr>
        <b/>
        <vertAlign val="subscript"/>
        <sz val="11"/>
        <rFont val="Arial"/>
        <family val="2"/>
      </rPr>
      <t>EX,8h</t>
    </r>
    <r>
      <rPr>
        <b/>
        <sz val="11"/>
        <rFont val="Arial"/>
        <family val="2"/>
      </rPr>
      <t>/dB(A)            P'</t>
    </r>
    <r>
      <rPr>
        <b/>
        <vertAlign val="subscript"/>
        <sz val="11"/>
        <rFont val="Arial"/>
        <family val="2"/>
      </rPr>
      <t>E</t>
    </r>
    <r>
      <rPr>
        <b/>
        <vertAlign val="subscript"/>
        <sz val="12"/>
        <rFont val="Arial"/>
        <family val="2"/>
      </rPr>
      <t xml:space="preserve">                        </t>
    </r>
  </si>
  <si>
    <r>
      <t>Die Auswahl des Gehörschutzes richtet sich nach dem zu reduzierenden Lärmpegel und dessen Geräuschklasse HM (L</t>
    </r>
    <r>
      <rPr>
        <b/>
        <vertAlign val="subscript"/>
        <sz val="10"/>
        <rFont val="Arial"/>
        <family val="2"/>
      </rPr>
      <t>C</t>
    </r>
    <r>
      <rPr>
        <b/>
        <sz val="10"/>
        <rFont val="Arial"/>
        <family val="2"/>
      </rPr>
      <t>-L</t>
    </r>
    <r>
      <rPr>
        <b/>
        <vertAlign val="subscript"/>
        <sz val="10"/>
        <rFont val="Arial"/>
        <family val="2"/>
      </rPr>
      <t>A</t>
    </r>
    <r>
      <rPr>
        <b/>
        <sz val="10"/>
        <rFont val="Arial"/>
        <family val="2"/>
      </rPr>
      <t xml:space="preserve"> </t>
    </r>
    <r>
      <rPr>
        <b/>
        <sz val="10"/>
        <rFont val="Calibri"/>
        <family val="2"/>
      </rPr>
      <t>≤</t>
    </r>
    <r>
      <rPr>
        <b/>
        <sz val="10"/>
        <rFont val="Arial"/>
        <family val="2"/>
      </rPr>
      <t xml:space="preserve"> 5dB) oder L (L</t>
    </r>
    <r>
      <rPr>
        <b/>
        <vertAlign val="subscript"/>
        <sz val="10"/>
        <rFont val="Arial"/>
        <family val="2"/>
      </rPr>
      <t>C</t>
    </r>
    <r>
      <rPr>
        <b/>
        <sz val="10"/>
        <rFont val="Arial"/>
        <family val="2"/>
      </rPr>
      <t>-L</t>
    </r>
    <r>
      <rPr>
        <b/>
        <vertAlign val="subscript"/>
        <sz val="10"/>
        <rFont val="Arial"/>
        <family val="2"/>
      </rPr>
      <t>A</t>
    </r>
    <r>
      <rPr>
        <b/>
        <sz val="10"/>
        <rFont val="Arial"/>
        <family val="2"/>
      </rPr>
      <t xml:space="preserve"> &gt; 5dB). L</t>
    </r>
    <r>
      <rPr>
        <b/>
        <vertAlign val="subscript"/>
        <sz val="10"/>
        <rFont val="Arial"/>
        <family val="2"/>
      </rPr>
      <t>C</t>
    </r>
    <r>
      <rPr>
        <b/>
        <sz val="10"/>
        <rFont val="Arial"/>
        <family val="2"/>
      </rPr>
      <t xml:space="preserve"> und L</t>
    </r>
    <r>
      <rPr>
        <b/>
        <vertAlign val="subscript"/>
        <sz val="10"/>
        <rFont val="Arial"/>
        <family val="2"/>
      </rPr>
      <t>A</t>
    </r>
    <r>
      <rPr>
        <b/>
        <sz val="10"/>
        <rFont val="Arial"/>
        <family val="2"/>
      </rPr>
      <t xml:space="preserve"> sind die gemessenen C- bzw. A-bewerteten äquivalenten Dauerschalldruckpegel. Der optimale Gehörschutz kann daher für die unterschiedlichen Belastungsabschnitte variieren! Der am Ohr unter dem Gehörschutz wirksame Schalldruckpegel (Restschallpegel L') darf die maximal zulässigen Expositionswerte L'</t>
    </r>
    <r>
      <rPr>
        <b/>
        <vertAlign val="subscript"/>
        <sz val="10"/>
        <rFont val="Arial"/>
        <family val="2"/>
      </rPr>
      <t>EX,8h</t>
    </r>
    <r>
      <rPr>
        <b/>
        <sz val="10"/>
        <rFont val="Arial"/>
        <family val="2"/>
      </rPr>
      <t xml:space="preserve"> = 85 dB(A) und L'</t>
    </r>
    <r>
      <rPr>
        <b/>
        <vertAlign val="subscript"/>
        <sz val="10"/>
        <rFont val="Arial"/>
        <family val="2"/>
      </rPr>
      <t>pC,peak</t>
    </r>
    <r>
      <rPr>
        <b/>
        <sz val="10"/>
        <rFont val="Arial"/>
        <family val="2"/>
      </rPr>
      <t xml:space="preserve"> = 137 dB(C) nicht überschreiten, akustische Gefahrsignale müssen noch wahrgenommen werden (keine Überprotektion). Für die Berechnung der Dämmung werden die vom Gehörschutzhersteller anzugebenden Dämmwerte M für mittlere und L für tiefe Frequenzen benötigt (der Wert H für hohe Frequenzen wird hier nicht verwendet). Diese (Labor)Angaben müssen noch um den von der Gehörschutzart abhängigen Praxiskorrekturwert reduziert werden.</t>
    </r>
  </si>
  <si>
    <r>
      <t>Rest-Spitzenschalldruckpegel 
L'</t>
    </r>
    <r>
      <rPr>
        <b/>
        <vertAlign val="subscript"/>
        <sz val="11"/>
        <rFont val="Arial"/>
        <family val="2"/>
      </rPr>
      <t>pC,peak</t>
    </r>
    <r>
      <rPr>
        <b/>
        <sz val="11"/>
        <rFont val="Arial"/>
        <family val="2"/>
      </rPr>
      <t>/dB(C)</t>
    </r>
  </si>
  <si>
    <r>
      <t>85 dB(A) ≤ L'</t>
    </r>
    <r>
      <rPr>
        <b/>
        <vertAlign val="subscript"/>
        <sz val="10"/>
        <rFont val="Arial"/>
        <family val="2"/>
      </rPr>
      <t>8h</t>
    </r>
    <r>
      <rPr>
        <b/>
        <sz val="10"/>
        <rFont val="Arial"/>
        <family val="2"/>
      </rPr>
      <t xml:space="preserve"> - maximal zulässiger Expositionspegel überschritten
</t>
    </r>
  </si>
  <si>
    <r>
      <t xml:space="preserve">80 dB(A) </t>
    </r>
    <r>
      <rPr>
        <b/>
        <sz val="10"/>
        <rFont val="Calibri"/>
        <family val="2"/>
      </rPr>
      <t xml:space="preserve">≤ </t>
    </r>
    <r>
      <rPr>
        <b/>
        <sz val="10"/>
        <rFont val="Arial"/>
        <family val="2"/>
      </rPr>
      <t>L'</t>
    </r>
    <r>
      <rPr>
        <b/>
        <vertAlign val="subscript"/>
        <sz val="10"/>
        <rFont val="Arial"/>
        <family val="2"/>
      </rPr>
      <t>8h</t>
    </r>
    <r>
      <rPr>
        <b/>
        <sz val="10"/>
        <rFont val="Arial"/>
        <family val="2"/>
      </rPr>
      <t xml:space="preserve"> &lt; 85 dB(A) - zulässiger Expositionspegel eingehalten
</t>
    </r>
  </si>
  <si>
    <t xml:space="preserve">70 dB(A) ≤ L' &lt; 80 dB(A) - 
empfohlener Pegelbereich
</t>
  </si>
  <si>
    <r>
      <t>Farbcode für Rest-Dosis L'</t>
    </r>
    <r>
      <rPr>
        <b/>
        <vertAlign val="subscript"/>
        <sz val="11"/>
        <rFont val="Arial"/>
        <family val="2"/>
      </rPr>
      <t>8h</t>
    </r>
  </si>
  <si>
    <r>
      <t>Farbcode für Restpegel L'</t>
    </r>
    <r>
      <rPr>
        <b/>
        <vertAlign val="subscript"/>
        <sz val="11"/>
        <rFont val="Arial"/>
        <family val="2"/>
      </rPr>
      <t>Aeq</t>
    </r>
  </si>
  <si>
    <r>
      <t>≥ oberer Auslösewert:
L</t>
    </r>
    <r>
      <rPr>
        <b/>
        <vertAlign val="subscript"/>
        <sz val="10"/>
        <rFont val="Arial"/>
        <family val="2"/>
      </rPr>
      <t>Ex,8h</t>
    </r>
    <r>
      <rPr>
        <b/>
        <sz val="10"/>
        <rFont val="Arial"/>
        <family val="2"/>
      </rPr>
      <t xml:space="preserve"> = 85 dB(A) </t>
    </r>
    <r>
      <rPr>
        <b/>
        <sz val="8"/>
        <rFont val="Arial"/>
        <family val="2"/>
      </rPr>
      <t>(informativ 316 Punkte)</t>
    </r>
    <r>
      <rPr>
        <b/>
        <sz val="10"/>
        <rFont val="Arial"/>
        <family val="2"/>
      </rPr>
      <t>,
L</t>
    </r>
    <r>
      <rPr>
        <b/>
        <vertAlign val="subscript"/>
        <sz val="10"/>
        <rFont val="Arial"/>
        <family val="2"/>
      </rPr>
      <t>pC,peak</t>
    </r>
    <r>
      <rPr>
        <b/>
        <sz val="10"/>
        <rFont val="Arial"/>
        <family val="2"/>
      </rPr>
      <t xml:space="preserve"> = 137 dB(C)</t>
    </r>
  </si>
  <si>
    <r>
      <t>&lt; unterer Auslösewert:
L</t>
    </r>
    <r>
      <rPr>
        <b/>
        <vertAlign val="subscript"/>
        <sz val="10"/>
        <rFont val="Arial"/>
        <family val="2"/>
      </rPr>
      <t>Ex,8h</t>
    </r>
    <r>
      <rPr>
        <b/>
        <sz val="10"/>
        <rFont val="Arial"/>
        <family val="2"/>
      </rPr>
      <t xml:space="preserve"> = 80 dB(A) </t>
    </r>
    <r>
      <rPr>
        <b/>
        <sz val="8"/>
        <rFont val="Arial"/>
        <family val="2"/>
      </rPr>
      <t>(informativ 100 Punkte),</t>
    </r>
    <r>
      <rPr>
        <b/>
        <sz val="10"/>
        <rFont val="Arial"/>
        <family val="2"/>
      </rPr>
      <t xml:space="preserve">
L</t>
    </r>
    <r>
      <rPr>
        <b/>
        <vertAlign val="subscript"/>
        <sz val="10"/>
        <rFont val="Arial"/>
        <family val="2"/>
      </rPr>
      <t>pC,peak</t>
    </r>
    <r>
      <rPr>
        <b/>
        <sz val="10"/>
        <rFont val="Arial"/>
        <family val="2"/>
      </rPr>
      <t xml:space="preserve"> = 135 dB(C)</t>
    </r>
  </si>
  <si>
    <t xml:space="preserve">≥ unterer Auslösewert bis 
&lt; oberer Auslösewert (s.u.) </t>
  </si>
  <si>
    <r>
      <t xml:space="preserve">Farbcode </t>
    </r>
    <r>
      <rPr>
        <b/>
        <sz val="10"/>
        <color indexed="60"/>
        <rFont val="Arial"/>
        <family val="2"/>
      </rPr>
      <t>(siehe auch Anmerkungen*)</t>
    </r>
  </si>
  <si>
    <t xml:space="preserve">Expositionsdauer mit Gehörschutzwirkung 
in Minuten bis Erreichen des 
Expositionsgrenzwertes </t>
  </si>
  <si>
    <r>
      <t>Lärmpegel, der, falls eingegeben, aus der Punktrate P</t>
    </r>
    <r>
      <rPr>
        <b/>
        <vertAlign val="subscript"/>
        <sz val="10"/>
        <rFont val="Arial"/>
        <family val="2"/>
      </rPr>
      <t>E</t>
    </r>
    <r>
      <rPr>
        <b/>
        <sz val="10"/>
        <rFont val="Arial"/>
        <family val="2"/>
      </rPr>
      <t>/min berechnet wurde mit
L</t>
    </r>
    <r>
      <rPr>
        <b/>
        <vertAlign val="superscript"/>
        <sz val="10"/>
        <rFont val="Arial"/>
        <family val="2"/>
      </rPr>
      <t>*</t>
    </r>
    <r>
      <rPr>
        <b/>
        <vertAlign val="subscript"/>
        <sz val="10"/>
        <rFont val="Arial"/>
        <family val="2"/>
      </rPr>
      <t>Aeq</t>
    </r>
    <r>
      <rPr>
        <b/>
        <sz val="10"/>
        <rFont val="Arial"/>
        <family val="2"/>
      </rPr>
      <t xml:space="preserve"> = 10 x lg[4,8 x 10</t>
    </r>
    <r>
      <rPr>
        <b/>
        <vertAlign val="superscript"/>
        <sz val="10"/>
        <rFont val="Arial"/>
        <family val="2"/>
      </rPr>
      <t xml:space="preserve">8 </t>
    </r>
    <r>
      <rPr>
        <b/>
        <sz val="10"/>
        <rFont val="Arial"/>
        <family val="2"/>
      </rPr>
      <t>x (P</t>
    </r>
    <r>
      <rPr>
        <b/>
        <vertAlign val="subscript"/>
        <sz val="10"/>
        <rFont val="Arial"/>
        <family val="2"/>
      </rPr>
      <t>E</t>
    </r>
    <r>
      <rPr>
        <b/>
        <sz val="10"/>
        <rFont val="Arial"/>
        <family val="2"/>
      </rPr>
      <t>/min)], sonst Verwendung des eingegebenen Lärmpegels 
L</t>
    </r>
    <r>
      <rPr>
        <b/>
        <vertAlign val="superscript"/>
        <sz val="10"/>
        <rFont val="Arial"/>
        <family val="2"/>
      </rPr>
      <t>*</t>
    </r>
    <r>
      <rPr>
        <b/>
        <vertAlign val="subscript"/>
        <sz val="10"/>
        <rFont val="Arial"/>
        <family val="2"/>
      </rPr>
      <t>Aeq</t>
    </r>
    <r>
      <rPr>
        <b/>
        <sz val="10"/>
        <rFont val="Arial"/>
        <family val="2"/>
      </rPr>
      <t xml:space="preserve"> = L</t>
    </r>
    <r>
      <rPr>
        <b/>
        <vertAlign val="subscript"/>
        <sz val="10"/>
        <rFont val="Arial"/>
        <family val="2"/>
      </rPr>
      <t>aeq</t>
    </r>
  </si>
  <si>
    <r>
      <t>farbcodierter Spitzenschalldruckpegel L</t>
    </r>
    <r>
      <rPr>
        <b/>
        <vertAlign val="subscript"/>
        <sz val="10"/>
        <rFont val="Arial"/>
        <family val="2"/>
      </rPr>
      <t>pC,peak</t>
    </r>
  </si>
  <si>
    <r>
      <t>Lärmbelastung für die Einwirkungsdauer (T</t>
    </r>
    <r>
      <rPr>
        <b/>
        <vertAlign val="subscript"/>
        <sz val="10"/>
        <rFont val="Arial"/>
        <family val="2"/>
      </rPr>
      <t>E</t>
    </r>
    <r>
      <rPr>
        <b/>
        <sz val="10"/>
        <rFont val="Arial"/>
        <family val="2"/>
      </rPr>
      <t>) bezogen auf 8-Stundenschicht (T</t>
    </r>
    <r>
      <rPr>
        <b/>
        <vertAlign val="subscript"/>
        <sz val="10"/>
        <rFont val="Arial"/>
        <family val="2"/>
      </rPr>
      <t>0</t>
    </r>
    <r>
      <rPr>
        <b/>
        <sz val="10"/>
        <rFont val="Arial"/>
        <family val="2"/>
      </rPr>
      <t xml:space="preserve"> = 480 min), dabei
   "8h-Pegel" = L</t>
    </r>
    <r>
      <rPr>
        <b/>
        <vertAlign val="superscript"/>
        <sz val="10"/>
        <rFont val="Arial"/>
        <family val="2"/>
      </rPr>
      <t>*</t>
    </r>
    <r>
      <rPr>
        <b/>
        <vertAlign val="subscript"/>
        <sz val="10"/>
        <rFont val="Arial"/>
        <family val="2"/>
      </rPr>
      <t>Aeq</t>
    </r>
    <r>
      <rPr>
        <b/>
        <sz val="10"/>
        <rFont val="Arial"/>
        <family val="2"/>
      </rPr>
      <t xml:space="preserve"> + 10 x lg(T</t>
    </r>
    <r>
      <rPr>
        <b/>
        <vertAlign val="subscript"/>
        <sz val="10"/>
        <rFont val="Arial"/>
        <family val="2"/>
      </rPr>
      <t xml:space="preserve">E </t>
    </r>
    <r>
      <rPr>
        <b/>
        <sz val="10"/>
        <rFont val="Arial"/>
        <family val="2"/>
      </rPr>
      <t>/ T</t>
    </r>
    <r>
      <rPr>
        <b/>
        <vertAlign val="subscript"/>
        <sz val="10"/>
        <rFont val="Arial"/>
        <family val="2"/>
      </rPr>
      <t>0</t>
    </r>
    <r>
      <rPr>
        <b/>
        <sz val="10"/>
        <rFont val="Arial"/>
        <family val="2"/>
      </rPr>
      <t>) , 
   "Punkte" = (T</t>
    </r>
    <r>
      <rPr>
        <b/>
        <vertAlign val="subscript"/>
        <sz val="10"/>
        <rFont val="Arial"/>
        <family val="2"/>
      </rPr>
      <t>E</t>
    </r>
    <r>
      <rPr>
        <b/>
        <sz val="10"/>
        <rFont val="Arial"/>
        <family val="2"/>
      </rPr>
      <t>/Minuten) x [100 / (480 x 10</t>
    </r>
    <r>
      <rPr>
        <b/>
        <vertAlign val="superscript"/>
        <sz val="10"/>
        <rFont val="Arial"/>
        <family val="2"/>
      </rPr>
      <t>8</t>
    </r>
    <r>
      <rPr>
        <b/>
        <sz val="10"/>
        <rFont val="Arial"/>
        <family val="2"/>
      </rPr>
      <t>)] x 10</t>
    </r>
    <r>
      <rPr>
        <b/>
        <vertAlign val="superscript"/>
        <sz val="12"/>
        <rFont val="Arial"/>
        <family val="2"/>
      </rPr>
      <t xml:space="preserve">0,1 </t>
    </r>
    <r>
      <rPr>
        <vertAlign val="superscript"/>
        <sz val="12"/>
        <rFont val="Arial"/>
        <family val="2"/>
      </rPr>
      <t xml:space="preserve">x </t>
    </r>
    <r>
      <rPr>
        <b/>
        <vertAlign val="superscript"/>
        <sz val="12"/>
        <rFont val="Arial"/>
        <family val="2"/>
      </rPr>
      <t>L</t>
    </r>
    <r>
      <rPr>
        <b/>
        <vertAlign val="superscript"/>
        <sz val="14"/>
        <rFont val="Arial"/>
        <family val="2"/>
      </rPr>
      <t>*</t>
    </r>
    <r>
      <rPr>
        <b/>
        <vertAlign val="superscript"/>
        <sz val="10"/>
        <rFont val="Arial"/>
        <family val="2"/>
      </rPr>
      <t>Aeq</t>
    </r>
    <r>
      <rPr>
        <b/>
        <vertAlign val="superscript"/>
        <sz val="12"/>
        <rFont val="Arial"/>
        <family val="2"/>
      </rPr>
      <t>/dB</t>
    </r>
    <r>
      <rPr>
        <b/>
        <sz val="10"/>
        <rFont val="Arial"/>
        <family val="2"/>
      </rPr>
      <t xml:space="preserve"> </t>
    </r>
  </si>
  <si>
    <t>70 dB(A) &gt; L' - evt. Überprotektion, Hören von Gefahrsignalen überprüfen</t>
  </si>
  <si>
    <r>
      <t>auf 40-Stundenwoche (T</t>
    </r>
    <r>
      <rPr>
        <b/>
        <vertAlign val="subscript"/>
        <sz val="10"/>
        <rFont val="Arial"/>
        <family val="2"/>
      </rPr>
      <t>0,w</t>
    </r>
    <r>
      <rPr>
        <b/>
        <sz val="10"/>
        <rFont val="Arial"/>
        <family val="2"/>
      </rPr>
      <t>) bezogene Dosis (Pegel) des über die Arbeitswoche - während der einzelnen Einwirkungsdauern T</t>
    </r>
    <r>
      <rPr>
        <b/>
        <vertAlign val="subscript"/>
        <sz val="10"/>
        <rFont val="Arial"/>
        <family val="2"/>
      </rPr>
      <t xml:space="preserve">E,j </t>
    </r>
    <r>
      <rPr>
        <b/>
        <sz val="10"/>
        <rFont val="Arial"/>
        <family val="2"/>
      </rPr>
      <t>(z. B. Tage)</t>
    </r>
    <r>
      <rPr>
        <b/>
        <vertAlign val="subscript"/>
        <sz val="10"/>
        <rFont val="Arial"/>
        <family val="2"/>
      </rPr>
      <t xml:space="preserve"> </t>
    </r>
    <r>
      <rPr>
        <b/>
        <sz val="10"/>
        <rFont val="Arial"/>
        <family val="2"/>
      </rPr>
      <t>- einwirkenden Lärms, mit 
   L</t>
    </r>
    <r>
      <rPr>
        <b/>
        <vertAlign val="subscript"/>
        <sz val="10"/>
        <rFont val="Arial"/>
        <family val="2"/>
      </rPr>
      <t>EX,40h</t>
    </r>
    <r>
      <rPr>
        <b/>
        <sz val="10"/>
        <rFont val="Arial"/>
        <family val="2"/>
      </rPr>
      <t xml:space="preserve"> /dB(A) = 10 x lg[∑</t>
    </r>
    <r>
      <rPr>
        <b/>
        <vertAlign val="subscript"/>
        <sz val="10"/>
        <rFont val="Arial"/>
        <family val="2"/>
      </rPr>
      <t>j</t>
    </r>
    <r>
      <rPr>
        <b/>
        <sz val="10"/>
        <rFont val="Arial"/>
        <family val="2"/>
      </rPr>
      <t>10</t>
    </r>
    <r>
      <rPr>
        <b/>
        <vertAlign val="superscript"/>
        <sz val="12"/>
        <rFont val="Arial"/>
        <family val="2"/>
      </rPr>
      <t xml:space="preserve">0,1 </t>
    </r>
    <r>
      <rPr>
        <vertAlign val="superscript"/>
        <sz val="12"/>
        <rFont val="Arial"/>
        <family val="2"/>
      </rPr>
      <t xml:space="preserve">x </t>
    </r>
    <r>
      <rPr>
        <b/>
        <vertAlign val="superscript"/>
        <sz val="12"/>
        <rFont val="Arial"/>
        <family val="2"/>
      </rPr>
      <t>L</t>
    </r>
    <r>
      <rPr>
        <b/>
        <vertAlign val="superscript"/>
        <sz val="14"/>
        <rFont val="Arial"/>
        <family val="2"/>
      </rPr>
      <t>*</t>
    </r>
    <r>
      <rPr>
        <b/>
        <vertAlign val="superscript"/>
        <sz val="10"/>
        <rFont val="Arial"/>
        <family val="2"/>
      </rPr>
      <t>Aeq,j</t>
    </r>
    <r>
      <rPr>
        <b/>
        <vertAlign val="superscript"/>
        <sz val="12"/>
        <rFont val="Arial"/>
        <family val="2"/>
      </rPr>
      <t xml:space="preserve">/dB </t>
    </r>
    <r>
      <rPr>
        <b/>
        <sz val="10"/>
        <rFont val="Arial"/>
        <family val="2"/>
      </rPr>
      <t>x (T</t>
    </r>
    <r>
      <rPr>
        <b/>
        <vertAlign val="subscript"/>
        <sz val="10"/>
        <rFont val="Arial"/>
        <family val="2"/>
      </rPr>
      <t xml:space="preserve">E,j </t>
    </r>
    <r>
      <rPr>
        <b/>
        <sz val="10"/>
        <rFont val="Arial"/>
        <family val="2"/>
      </rPr>
      <t>/ T</t>
    </r>
    <r>
      <rPr>
        <b/>
        <vertAlign val="subscript"/>
        <sz val="10"/>
        <rFont val="Arial"/>
        <family val="2"/>
      </rPr>
      <t>0,w</t>
    </r>
    <r>
      <rPr>
        <b/>
        <sz val="10"/>
        <rFont val="Arial"/>
        <family val="2"/>
      </rPr>
      <t xml:space="preserve">)]  </t>
    </r>
    <r>
      <rPr>
        <b/>
        <vertAlign val="subscript"/>
        <sz val="10"/>
        <rFont val="Arial"/>
        <family val="2"/>
      </rPr>
      <t>(Summe über alle j)</t>
    </r>
  </si>
  <si>
    <t xml:space="preserve">Landesamt für Arbeitsschutz, Verbraucherschutz und Gesundheit
</t>
  </si>
  <si>
    <t>Informationsseite zum Lärmbelastungsrechner des LAVG</t>
  </si>
  <si>
    <t>Hilfen des LAVG</t>
  </si>
  <si>
    <t>KarLA - Katalog repräsentativer Lärm- und Vibrationsdaten am Arbeitsplatz, bereitgestellt vom LAVG</t>
  </si>
  <si>
    <t>aus der Homepage der Arbeitsschutzverwaltung des Landes Brandenburg - 
Hilfen zu Lärm und Vibration sowie weiteren Gefährdungskategorien</t>
  </si>
  <si>
    <t xml:space="preserve">                   Beurteilungspegel-Rechner</t>
  </si>
  <si>
    <t>für Tätigkeiten der Kategorie I</t>
  </si>
  <si>
    <t>Teilzeit</t>
  </si>
  <si>
    <r>
      <t>L</t>
    </r>
    <r>
      <rPr>
        <b/>
        <vertAlign val="subscript"/>
        <sz val="10"/>
        <rFont val="Arial"/>
        <family val="2"/>
      </rPr>
      <t>AIeq</t>
    </r>
    <r>
      <rPr>
        <b/>
        <sz val="10"/>
        <rFont val="Arial"/>
        <family val="2"/>
      </rPr>
      <t>/dB</t>
    </r>
  </si>
  <si>
    <r>
      <t xml:space="preserve">    Impulszu-
  schlag K</t>
    </r>
    <r>
      <rPr>
        <b/>
        <vertAlign val="subscript"/>
        <sz val="10"/>
        <rFont val="Arial"/>
        <family val="2"/>
      </rPr>
      <t>I</t>
    </r>
    <r>
      <rPr>
        <b/>
        <sz val="10"/>
        <rFont val="Arial"/>
        <family val="2"/>
      </rPr>
      <t>/dB</t>
    </r>
  </si>
  <si>
    <t>Zuschläge</t>
  </si>
  <si>
    <r>
      <t>K</t>
    </r>
    <r>
      <rPr>
        <b/>
        <vertAlign val="subscript"/>
        <sz val="10"/>
        <rFont val="Arial"/>
        <family val="2"/>
      </rPr>
      <t>I</t>
    </r>
    <r>
      <rPr>
        <b/>
        <sz val="10"/>
        <rFont val="Arial"/>
        <family val="2"/>
      </rPr>
      <t xml:space="preserve"> / dB</t>
    </r>
  </si>
  <si>
    <r>
      <t>K</t>
    </r>
    <r>
      <rPr>
        <b/>
        <vertAlign val="subscript"/>
        <sz val="10"/>
        <rFont val="Arial"/>
        <family val="2"/>
      </rPr>
      <t>T</t>
    </r>
    <r>
      <rPr>
        <b/>
        <sz val="10"/>
        <rFont val="Arial"/>
        <family val="2"/>
      </rPr>
      <t xml:space="preserve"> / dB</t>
    </r>
  </si>
  <si>
    <t>Summe</t>
  </si>
  <si>
    <t>für Tätigkeiten der Kategorie II</t>
  </si>
  <si>
    <t>für Tätigkeiten der Kategorie III</t>
  </si>
  <si>
    <t>→</t>
  </si>
  <si>
    <t xml:space="preserve">Einwirkungsdauer für den jeweiligen Belastungsabschnitt (Eingabemöglichkeit jeweils begrenzt auf ganze Zahlen zwischen 0 und 11 für Stunden, 0 und 59 für Minuten bzw. 0 und 60 für Sekunden sowie 12 Stunden über alle Belastungsabschnitte) </t>
  </si>
  <si>
    <t>Tätigkeis-
kategorie</t>
  </si>
  <si>
    <t>I</t>
  </si>
  <si>
    <t>II</t>
  </si>
  <si>
    <t>III</t>
  </si>
  <si>
    <t>Tätigkeit/en</t>
  </si>
  <si>
    <t>Eingabe jeweils bis 80 Zeichen</t>
  </si>
  <si>
    <t>Bemerkungen (Bedingungen, Lärmquellen, sonstige Expositionen, etc.)</t>
  </si>
  <si>
    <t xml:space="preserve">          Lärm-Beurteilungspegel</t>
  </si>
  <si>
    <t>Tätigkeits-
kategorie</t>
  </si>
  <si>
    <t>Daten zum Ausdruck für Ihre Dokumentation:</t>
  </si>
  <si>
    <r>
      <t>K</t>
    </r>
    <r>
      <rPr>
        <b/>
        <vertAlign val="subscript"/>
        <sz val="10"/>
        <rFont val="Arial"/>
        <family val="2"/>
      </rPr>
      <t xml:space="preserve">I </t>
    </r>
    <r>
      <rPr>
        <b/>
        <sz val="10"/>
        <rFont val="Arial"/>
        <family val="2"/>
      </rPr>
      <t>/ dB</t>
    </r>
  </si>
  <si>
    <r>
      <t>K</t>
    </r>
    <r>
      <rPr>
        <b/>
        <vertAlign val="subscript"/>
        <sz val="10"/>
        <rFont val="Arial"/>
        <family val="2"/>
      </rPr>
      <t xml:space="preserve">T </t>
    </r>
    <r>
      <rPr>
        <b/>
        <sz val="10"/>
        <rFont val="Arial"/>
        <family val="2"/>
      </rPr>
      <t>/ dB</t>
    </r>
  </si>
  <si>
    <r>
      <t>L</t>
    </r>
    <r>
      <rPr>
        <b/>
        <vertAlign val="subscript"/>
        <sz val="10"/>
        <rFont val="Arial"/>
        <family val="2"/>
      </rPr>
      <t>Aeq</t>
    </r>
    <r>
      <rPr>
        <b/>
        <sz val="10"/>
        <rFont val="Arial"/>
        <family val="2"/>
      </rPr>
      <t xml:space="preserve"> 
+ K</t>
    </r>
    <r>
      <rPr>
        <b/>
        <vertAlign val="subscript"/>
        <sz val="10"/>
        <rFont val="Arial"/>
        <family val="2"/>
      </rPr>
      <t>I</t>
    </r>
    <r>
      <rPr>
        <b/>
        <sz val="10"/>
        <rFont val="Arial"/>
        <family val="2"/>
      </rPr>
      <t xml:space="preserve"> + K</t>
    </r>
    <r>
      <rPr>
        <b/>
        <vertAlign val="subscript"/>
        <sz val="10"/>
        <rFont val="Arial"/>
        <family val="2"/>
      </rPr>
      <t>T</t>
    </r>
  </si>
  <si>
    <r>
      <t>L</t>
    </r>
    <r>
      <rPr>
        <b/>
        <vertAlign val="subscript"/>
        <sz val="14"/>
        <rFont val="Arial"/>
        <family val="2"/>
      </rPr>
      <t>r</t>
    </r>
    <r>
      <rPr>
        <b/>
        <sz val="14"/>
        <rFont val="Arial"/>
        <family val="2"/>
      </rPr>
      <t xml:space="preserve"> = </t>
    </r>
  </si>
  <si>
    <t xml:space="preserve">Zurücksetzen des Rechners (Löschung aller Eingaben) -  Makros müssen aktiviert sein! </t>
  </si>
  <si>
    <t>Ausdrucken einer Seite (Querformat) mit den aktuell eingebenen Daten und Ergebnissen -  Makros müssen aktiviert sein!</t>
  </si>
  <si>
    <t>Anzeigen dieser Informationsseite bzw. Sprung zum jeweiligen Rechner</t>
  </si>
  <si>
    <t xml:space="preserve">(für Sprung zum jeweiligen Thema Schaltfläche anklicken </t>
  </si>
  <si>
    <t>weitere Informationen zum Beurteilungspegel</t>
  </si>
  <si>
    <r>
      <t>Impulszuschlag K</t>
    </r>
    <r>
      <rPr>
        <b/>
        <vertAlign val="subscript"/>
        <sz val="10"/>
        <rFont val="Arial"/>
        <family val="2"/>
      </rPr>
      <t>I</t>
    </r>
  </si>
  <si>
    <r>
      <t>K</t>
    </r>
    <r>
      <rPr>
        <b/>
        <vertAlign val="subscript"/>
        <sz val="10"/>
        <rFont val="Arial"/>
        <family val="2"/>
      </rPr>
      <t xml:space="preserve">I </t>
    </r>
    <r>
      <rPr>
        <b/>
        <sz val="10"/>
        <rFont val="Arial"/>
        <family val="2"/>
      </rPr>
      <t>= 0 falls L</t>
    </r>
    <r>
      <rPr>
        <b/>
        <vertAlign val="subscript"/>
        <sz val="10"/>
        <rFont val="Arial"/>
        <family val="2"/>
      </rPr>
      <t xml:space="preserve">AIeq </t>
    </r>
    <r>
      <rPr>
        <b/>
        <sz val="10"/>
        <rFont val="Arial"/>
        <family val="2"/>
      </rPr>
      <t>- L</t>
    </r>
    <r>
      <rPr>
        <b/>
        <vertAlign val="subscript"/>
        <sz val="10"/>
        <rFont val="Arial"/>
        <family val="2"/>
      </rPr>
      <t>Aeq</t>
    </r>
    <r>
      <rPr>
        <b/>
        <sz val="10"/>
        <rFont val="Arial"/>
        <family val="2"/>
      </rPr>
      <t xml:space="preserve"> </t>
    </r>
    <r>
      <rPr>
        <b/>
        <sz val="10"/>
        <rFont val="Calibri"/>
        <family val="2"/>
      </rPr>
      <t>&lt;</t>
    </r>
    <r>
      <rPr>
        <b/>
        <sz val="10"/>
        <rFont val="Arial"/>
        <family val="2"/>
      </rPr>
      <t xml:space="preserve"> 3 dB, K</t>
    </r>
    <r>
      <rPr>
        <b/>
        <vertAlign val="subscript"/>
        <sz val="10"/>
        <rFont val="Arial"/>
        <family val="2"/>
      </rPr>
      <t>I</t>
    </r>
    <r>
      <rPr>
        <b/>
        <sz val="10"/>
        <rFont val="Arial"/>
        <family val="2"/>
      </rPr>
      <t xml:space="preserve"> = 6 dB falls L</t>
    </r>
    <r>
      <rPr>
        <b/>
        <vertAlign val="subscript"/>
        <sz val="10"/>
        <rFont val="Arial"/>
        <family val="2"/>
      </rPr>
      <t>AIeq</t>
    </r>
    <r>
      <rPr>
        <b/>
        <sz val="10"/>
        <rFont val="Arial"/>
        <family val="2"/>
      </rPr>
      <t xml:space="preserve"> - L</t>
    </r>
    <r>
      <rPr>
        <b/>
        <vertAlign val="subscript"/>
        <sz val="10"/>
        <rFont val="Arial"/>
        <family val="2"/>
      </rPr>
      <t>Aeq</t>
    </r>
    <r>
      <rPr>
        <b/>
        <sz val="10"/>
        <rFont val="Arial"/>
        <family val="2"/>
      </rPr>
      <t xml:space="preserve"> &gt; 6 dB sonst K</t>
    </r>
    <r>
      <rPr>
        <b/>
        <vertAlign val="subscript"/>
        <sz val="10"/>
        <rFont val="Arial"/>
        <family val="2"/>
      </rPr>
      <t>I</t>
    </r>
    <r>
      <rPr>
        <b/>
        <sz val="10"/>
        <rFont val="Arial"/>
        <family val="2"/>
      </rPr>
      <t xml:space="preserve"> = L</t>
    </r>
    <r>
      <rPr>
        <b/>
        <vertAlign val="subscript"/>
        <sz val="10"/>
        <rFont val="Arial"/>
        <family val="2"/>
      </rPr>
      <t>AIeq</t>
    </r>
    <r>
      <rPr>
        <b/>
        <sz val="10"/>
        <rFont val="Arial"/>
        <family val="2"/>
      </rPr>
      <t xml:space="preserve"> - L</t>
    </r>
    <r>
      <rPr>
        <b/>
        <vertAlign val="subscript"/>
        <sz val="10"/>
        <rFont val="Arial"/>
        <family val="2"/>
      </rPr>
      <t>Aeq</t>
    </r>
  </si>
  <si>
    <r>
      <t>Tonzuschlag K</t>
    </r>
    <r>
      <rPr>
        <b/>
        <vertAlign val="subscript"/>
        <sz val="10"/>
        <rFont val="Arial"/>
        <family val="2"/>
      </rPr>
      <t>T</t>
    </r>
  </si>
  <si>
    <r>
      <t>Beurteilungspegel 
L</t>
    </r>
    <r>
      <rPr>
        <b/>
        <vertAlign val="subscript"/>
        <sz val="10"/>
        <rFont val="Arial"/>
        <family val="2"/>
      </rPr>
      <t>r</t>
    </r>
    <r>
      <rPr>
        <b/>
        <sz val="10"/>
        <rFont val="Arial"/>
        <family val="2"/>
      </rPr>
      <t>/dB(A)</t>
    </r>
  </si>
  <si>
    <t>Dieser Rechner dient zur Ermittlung der Belastung durch Lärm, der auf den Menschen während der Arbeit einwirkt. Neben den erfassten Parametern (Intensität und Dauer) können u. U. noch weitere Einflussfaktoren (wie ototoxische Substanzen sowie die Wechselwirkung mit anderen Belastungen, wie z. B. Vibration) wirken. Der Rechner verwendet bzw. ermittelt Größen entsprechend dem nationalen sowie internationalen Regelwerk. Zur Ermittlung und Bewertung der Tagesexposition wurde die LärmVibrationsArbSchV, bei der Gehörschutzwirkung die TRLV Lärm und beim Beurteilungspegel die Technische Regel ASR A3.7 zur ArbStättV herangezogen. 
Mit Hilfe der Expositionspunkte kann die Lärmbelastung des Gehörs risikoadäquat (mit der Belastung sich linear ändernde Zahlenwerte statt der logarithmischen Pegelwerte) beschrieben werden. Dabei wird in ähnlicher Weise wie bei der Beschreibung der Vibrationsbelastung durch Vibrationsexpositionspunkte vorgegangen.</t>
  </si>
  <si>
    <r>
      <t>(K</t>
    </r>
    <r>
      <rPr>
        <b/>
        <vertAlign val="subscript"/>
        <sz val="10"/>
        <rFont val="Arial"/>
        <family val="2"/>
      </rPr>
      <t>I</t>
    </r>
    <r>
      <rPr>
        <b/>
        <sz val="10"/>
        <rFont val="Arial"/>
        <family val="2"/>
      </rPr>
      <t xml:space="preserve"> + K</t>
    </r>
    <r>
      <rPr>
        <b/>
        <vertAlign val="subscript"/>
        <sz val="10"/>
        <rFont val="Arial"/>
        <family val="2"/>
      </rPr>
      <t>T</t>
    </r>
    <r>
      <rPr>
        <b/>
        <sz val="10"/>
        <rFont val="Arial"/>
        <family val="2"/>
      </rPr>
      <t>)</t>
    </r>
    <r>
      <rPr>
        <b/>
        <vertAlign val="superscript"/>
        <sz val="10"/>
        <rFont val="Arial"/>
        <family val="2"/>
      </rPr>
      <t>*</t>
    </r>
  </si>
  <si>
    <r>
      <t>L</t>
    </r>
    <r>
      <rPr>
        <b/>
        <vertAlign val="subscript"/>
        <sz val="10"/>
        <rFont val="Arial"/>
        <family val="2"/>
      </rPr>
      <t>Aeq</t>
    </r>
    <r>
      <rPr>
        <b/>
        <sz val="10"/>
        <rFont val="Arial"/>
        <family val="2"/>
      </rPr>
      <t xml:space="preserve"> + (K</t>
    </r>
    <r>
      <rPr>
        <b/>
        <vertAlign val="subscript"/>
        <sz val="10"/>
        <rFont val="Arial"/>
        <family val="2"/>
      </rPr>
      <t>I</t>
    </r>
    <r>
      <rPr>
        <b/>
        <sz val="10"/>
        <rFont val="Arial"/>
        <family val="2"/>
      </rPr>
      <t xml:space="preserve"> + K</t>
    </r>
    <r>
      <rPr>
        <b/>
        <vertAlign val="subscript"/>
        <sz val="10"/>
        <rFont val="Arial"/>
        <family val="2"/>
      </rPr>
      <t>T</t>
    </r>
    <r>
      <rPr>
        <b/>
        <sz val="10"/>
        <rFont val="Arial"/>
        <family val="2"/>
      </rPr>
      <t>)</t>
    </r>
    <r>
      <rPr>
        <b/>
        <vertAlign val="superscript"/>
        <sz val="10"/>
        <rFont val="Arial"/>
        <family val="2"/>
      </rPr>
      <t>*</t>
    </r>
  </si>
  <si>
    <r>
      <t>(K</t>
    </r>
    <r>
      <rPr>
        <b/>
        <vertAlign val="subscript"/>
        <sz val="10"/>
        <rFont val="Arial"/>
        <family val="2"/>
      </rPr>
      <t xml:space="preserve">I </t>
    </r>
    <r>
      <rPr>
        <b/>
        <sz val="10"/>
        <rFont val="Arial"/>
        <family val="2"/>
      </rPr>
      <t>+ K</t>
    </r>
    <r>
      <rPr>
        <b/>
        <vertAlign val="subscript"/>
        <sz val="10"/>
        <rFont val="Arial"/>
        <family val="2"/>
      </rPr>
      <t>T</t>
    </r>
    <r>
      <rPr>
        <b/>
        <sz val="10"/>
        <rFont val="Arial"/>
        <family val="2"/>
      </rPr>
      <t>)</t>
    </r>
    <r>
      <rPr>
        <b/>
        <vertAlign val="superscript"/>
        <sz val="10"/>
        <rFont val="Arial"/>
        <family val="2"/>
      </rPr>
      <t>*</t>
    </r>
  </si>
  <si>
    <r>
      <t>(K</t>
    </r>
    <r>
      <rPr>
        <b/>
        <vertAlign val="subscript"/>
        <sz val="10"/>
        <rFont val="Arial"/>
        <family val="2"/>
      </rPr>
      <t xml:space="preserve">I </t>
    </r>
    <r>
      <rPr>
        <b/>
        <sz val="10"/>
        <rFont val="Arial"/>
        <family val="2"/>
      </rPr>
      <t>+ K</t>
    </r>
    <r>
      <rPr>
        <b/>
        <vertAlign val="subscript"/>
        <sz val="10"/>
        <rFont val="Arial"/>
        <family val="2"/>
      </rPr>
      <t>T</t>
    </r>
    <r>
      <rPr>
        <b/>
        <sz val="10"/>
        <rFont val="Arial"/>
        <family val="2"/>
      </rPr>
      <t>)</t>
    </r>
    <r>
      <rPr>
        <b/>
        <vertAlign val="superscript"/>
        <sz val="10"/>
        <rFont val="Arial"/>
        <family val="2"/>
      </rPr>
      <t>*</t>
    </r>
    <r>
      <rPr>
        <b/>
        <sz val="10"/>
        <rFont val="Arial"/>
        <family val="2"/>
      </rPr>
      <t xml:space="preserve"> = K</t>
    </r>
    <r>
      <rPr>
        <b/>
        <vertAlign val="subscript"/>
        <sz val="10"/>
        <rFont val="Arial"/>
        <family val="2"/>
      </rPr>
      <t>I</t>
    </r>
    <r>
      <rPr>
        <b/>
        <sz val="10"/>
        <rFont val="Arial"/>
        <family val="2"/>
      </rPr>
      <t xml:space="preserve"> + K</t>
    </r>
    <r>
      <rPr>
        <b/>
        <vertAlign val="subscript"/>
        <sz val="10"/>
        <rFont val="Arial"/>
        <family val="2"/>
      </rPr>
      <t>T</t>
    </r>
    <r>
      <rPr>
        <b/>
        <sz val="10"/>
        <rFont val="Arial"/>
        <family val="2"/>
      </rPr>
      <t xml:space="preserve"> falls K</t>
    </r>
    <r>
      <rPr>
        <b/>
        <vertAlign val="subscript"/>
        <sz val="10"/>
        <rFont val="Arial"/>
        <family val="2"/>
      </rPr>
      <t>I</t>
    </r>
    <r>
      <rPr>
        <b/>
        <sz val="10"/>
        <rFont val="Arial"/>
        <family val="2"/>
      </rPr>
      <t xml:space="preserve"> + K</t>
    </r>
    <r>
      <rPr>
        <b/>
        <vertAlign val="subscript"/>
        <sz val="10"/>
        <rFont val="Arial"/>
        <family val="2"/>
      </rPr>
      <t>T</t>
    </r>
    <r>
      <rPr>
        <b/>
        <sz val="10"/>
        <rFont val="Arial"/>
        <family val="2"/>
      </rPr>
      <t xml:space="preserve"> </t>
    </r>
    <r>
      <rPr>
        <b/>
        <sz val="10"/>
        <rFont val="Calibri"/>
        <family val="2"/>
      </rPr>
      <t>≤</t>
    </r>
    <r>
      <rPr>
        <b/>
        <sz val="10"/>
        <rFont val="Arial"/>
        <family val="2"/>
      </rPr>
      <t xml:space="preserve"> 6 dB sonst (K</t>
    </r>
    <r>
      <rPr>
        <b/>
        <vertAlign val="subscript"/>
        <sz val="10"/>
        <rFont val="Arial"/>
        <family val="2"/>
      </rPr>
      <t>I</t>
    </r>
    <r>
      <rPr>
        <b/>
        <sz val="10"/>
        <rFont val="Arial"/>
        <family val="2"/>
      </rPr>
      <t xml:space="preserve"> + K</t>
    </r>
    <r>
      <rPr>
        <b/>
        <vertAlign val="subscript"/>
        <sz val="10"/>
        <rFont val="Arial"/>
        <family val="2"/>
      </rPr>
      <t>T</t>
    </r>
    <r>
      <rPr>
        <b/>
        <sz val="10"/>
        <rFont val="Arial"/>
        <family val="2"/>
      </rPr>
      <t>)</t>
    </r>
    <r>
      <rPr>
        <b/>
        <vertAlign val="superscript"/>
        <sz val="10"/>
        <rFont val="Arial"/>
        <family val="2"/>
      </rPr>
      <t>*</t>
    </r>
    <r>
      <rPr>
        <b/>
        <sz val="10"/>
        <rFont val="Arial"/>
        <family val="2"/>
      </rPr>
      <t xml:space="preserve"> = 6 dB </t>
    </r>
  </si>
  <si>
    <t>für Tätigkeit/en der Kategorie I</t>
  </si>
  <si>
    <t>für Tätigkeit/en der Kategorie II</t>
  </si>
  <si>
    <r>
      <t xml:space="preserve">für Tätigkeit/en der Kategorie III </t>
    </r>
  </si>
  <si>
    <t>- Makros müssen hierfür aktiviert sein! Sonst hilft scrollen.)</t>
  </si>
  <si>
    <r>
      <t>maßgebl. Beurtei-
lungs-
pegel L</t>
    </r>
    <r>
      <rPr>
        <b/>
        <vertAlign val="subscript"/>
        <sz val="11"/>
        <rFont val="Arial"/>
        <family val="2"/>
      </rPr>
      <t xml:space="preserve">r 
</t>
    </r>
    <r>
      <rPr>
        <b/>
        <sz val="11"/>
        <rFont val="Arial"/>
        <family val="2"/>
      </rPr>
      <t>in</t>
    </r>
    <r>
      <rPr>
        <b/>
        <vertAlign val="subscript"/>
        <sz val="11"/>
        <rFont val="Arial"/>
        <family val="2"/>
      </rPr>
      <t xml:space="preserve"> </t>
    </r>
    <r>
      <rPr>
        <b/>
        <sz val="11"/>
        <rFont val="Arial"/>
        <family val="2"/>
      </rPr>
      <t>dB(A)</t>
    </r>
  </si>
  <si>
    <t>maßgeblicher Beurteilungspegel</t>
  </si>
  <si>
    <t>Die Felder für den Beurteilungspegel ändern die Hintergrundfarbe wie folgt: Für die Tätigkeits-kategorien I und II von grün nach rot, wenn die jeweils gültigen Grenzwerte von 55 dB(A) bzw.        70 dB(A) überschritten werden. Für die Tätigkeitskategorie III (hier kein Grenzwert für den Beurteilungspegel) von grün nach gelb, wenn der (nicht sichtbar) mitberechnete Tages-Lärmexpositionspegel 80 dB(A) überschreitet und nach rot, wenn der Tages-Lärmexpositionspegel 85 dB(A) überschreitet. Im jeweils darunter angeordeten "Maßnahmenfeld" wird auf die  Überschreitung hingewiesen.</t>
  </si>
  <si>
    <r>
      <t>für Tätigkeit/en einer Kategorie mit Gesamtdauer T, ggfls. ausgeübt in Teilzeiten unterschiedlicher Lärmbelastung L</t>
    </r>
    <r>
      <rPr>
        <b/>
        <vertAlign val="subscript"/>
        <sz val="10"/>
        <rFont val="Arial"/>
        <family val="2"/>
      </rPr>
      <t>m</t>
    </r>
    <r>
      <rPr>
        <b/>
        <sz val="10"/>
        <rFont val="Arial"/>
        <family val="2"/>
      </rPr>
      <t xml:space="preserve"> = L</t>
    </r>
    <r>
      <rPr>
        <b/>
        <vertAlign val="subscript"/>
        <sz val="10"/>
        <rFont val="Arial"/>
        <family val="2"/>
      </rPr>
      <t>Aeq,m</t>
    </r>
    <r>
      <rPr>
        <b/>
        <sz val="10"/>
        <rFont val="Arial"/>
        <family val="2"/>
      </rPr>
      <t xml:space="preserve"> + (K</t>
    </r>
    <r>
      <rPr>
        <b/>
        <vertAlign val="subscript"/>
        <sz val="10"/>
        <rFont val="Arial"/>
        <family val="2"/>
      </rPr>
      <t xml:space="preserve">I,m </t>
    </r>
    <r>
      <rPr>
        <b/>
        <sz val="10"/>
        <rFont val="Arial"/>
        <family val="2"/>
      </rPr>
      <t>+ K</t>
    </r>
    <r>
      <rPr>
        <b/>
        <vertAlign val="subscript"/>
        <sz val="10"/>
        <rFont val="Arial"/>
        <family val="2"/>
      </rPr>
      <t>T,m</t>
    </r>
    <r>
      <rPr>
        <b/>
        <sz val="10"/>
        <rFont val="Arial"/>
        <family val="2"/>
      </rPr>
      <t>)</t>
    </r>
    <r>
      <rPr>
        <b/>
        <vertAlign val="superscript"/>
        <sz val="10"/>
        <rFont val="Arial"/>
        <family val="2"/>
      </rPr>
      <t>*</t>
    </r>
    <r>
      <rPr>
        <b/>
        <sz val="10"/>
        <rFont val="Arial"/>
        <family val="2"/>
      </rPr>
      <t xml:space="preserve"> über die Dauer T</t>
    </r>
    <r>
      <rPr>
        <b/>
        <vertAlign val="subscript"/>
        <sz val="10"/>
        <rFont val="Arial"/>
        <family val="2"/>
      </rPr>
      <t>m</t>
    </r>
    <r>
      <rPr>
        <b/>
        <sz val="10"/>
        <rFont val="Arial"/>
        <family val="2"/>
      </rPr>
      <t>;  berechnet mit: L</t>
    </r>
    <r>
      <rPr>
        <b/>
        <vertAlign val="subscript"/>
        <sz val="10"/>
        <rFont val="Arial"/>
        <family val="2"/>
      </rPr>
      <t>r</t>
    </r>
    <r>
      <rPr>
        <b/>
        <sz val="10"/>
        <rFont val="Arial"/>
        <family val="2"/>
      </rPr>
      <t xml:space="preserve"> /dB(A) = 10 x lg[∑</t>
    </r>
    <r>
      <rPr>
        <b/>
        <vertAlign val="subscript"/>
        <sz val="10"/>
        <rFont val="Arial"/>
        <family val="2"/>
      </rPr>
      <t>m</t>
    </r>
    <r>
      <rPr>
        <b/>
        <sz val="10"/>
        <rFont val="Arial"/>
        <family val="2"/>
      </rPr>
      <t>10</t>
    </r>
    <r>
      <rPr>
        <b/>
        <vertAlign val="superscript"/>
        <sz val="12"/>
        <rFont val="Arial"/>
        <family val="2"/>
      </rPr>
      <t xml:space="preserve">0,1 </t>
    </r>
    <r>
      <rPr>
        <vertAlign val="superscript"/>
        <sz val="12"/>
        <rFont val="Arial"/>
        <family val="2"/>
      </rPr>
      <t xml:space="preserve">x </t>
    </r>
    <r>
      <rPr>
        <b/>
        <vertAlign val="superscript"/>
        <sz val="12"/>
        <rFont val="Arial"/>
        <family val="2"/>
      </rPr>
      <t>L</t>
    </r>
    <r>
      <rPr>
        <b/>
        <vertAlign val="superscript"/>
        <sz val="10"/>
        <rFont val="Arial"/>
        <family val="2"/>
      </rPr>
      <t>m</t>
    </r>
    <r>
      <rPr>
        <b/>
        <vertAlign val="superscript"/>
        <sz val="12"/>
        <rFont val="Arial"/>
        <family val="2"/>
      </rPr>
      <t xml:space="preserve">/dB </t>
    </r>
    <r>
      <rPr>
        <b/>
        <sz val="10"/>
        <rFont val="Arial"/>
        <family val="2"/>
      </rPr>
      <t>x (T</t>
    </r>
    <r>
      <rPr>
        <b/>
        <vertAlign val="subscript"/>
        <sz val="10"/>
        <rFont val="Arial"/>
        <family val="2"/>
      </rPr>
      <t xml:space="preserve">m </t>
    </r>
    <r>
      <rPr>
        <b/>
        <sz val="10"/>
        <rFont val="Arial"/>
        <family val="2"/>
      </rPr>
      <t xml:space="preserve">/ T)] </t>
    </r>
    <r>
      <rPr>
        <b/>
        <vertAlign val="subscript"/>
        <sz val="10"/>
        <rFont val="Arial"/>
        <family val="2"/>
      </rPr>
      <t>(Summe über alle Teilzeiten m)</t>
    </r>
    <r>
      <rPr>
        <b/>
        <sz val="10"/>
        <rFont val="Arial"/>
        <family val="2"/>
      </rPr>
      <t xml:space="preserve">                  
Für T</t>
    </r>
    <r>
      <rPr>
        <b/>
        <vertAlign val="subscript"/>
        <sz val="10"/>
        <rFont val="Arial"/>
        <family val="2"/>
      </rPr>
      <t>m</t>
    </r>
    <r>
      <rPr>
        <b/>
        <sz val="10"/>
        <rFont val="Arial"/>
        <family val="2"/>
      </rPr>
      <t xml:space="preserve"> </t>
    </r>
    <r>
      <rPr>
        <b/>
        <sz val="10"/>
        <rFont val="Calibri"/>
        <family val="2"/>
      </rPr>
      <t>≥</t>
    </r>
    <r>
      <rPr>
        <b/>
        <sz val="10"/>
        <rFont val="Arial"/>
        <family val="2"/>
      </rPr>
      <t xml:space="preserve"> 1h werden noch separate L</t>
    </r>
    <r>
      <rPr>
        <b/>
        <vertAlign val="subscript"/>
        <sz val="10"/>
        <rFont val="Arial"/>
        <family val="2"/>
      </rPr>
      <t>r</t>
    </r>
    <r>
      <rPr>
        <b/>
        <sz val="10"/>
        <rFont val="Arial"/>
        <family val="2"/>
      </rPr>
      <t xml:space="preserve"> ermittelt, maßgeblich ist dann der maximale L</t>
    </r>
    <r>
      <rPr>
        <b/>
        <vertAlign val="subscript"/>
        <sz val="10"/>
        <rFont val="Arial"/>
        <family val="2"/>
      </rPr>
      <t>r</t>
    </r>
    <r>
      <rPr>
        <b/>
        <sz val="10"/>
        <rFont val="Arial"/>
        <family val="2"/>
      </rPr>
      <t>.</t>
    </r>
  </si>
  <si>
    <r>
      <t>Der Beurteilungspegel L</t>
    </r>
    <r>
      <rPr>
        <b/>
        <vertAlign val="subscript"/>
        <sz val="10"/>
        <rFont val="Arial"/>
        <family val="2"/>
      </rPr>
      <t>r</t>
    </r>
    <r>
      <rPr>
        <b/>
        <sz val="10"/>
        <rFont val="Arial"/>
        <family val="2"/>
      </rPr>
      <t xml:space="preserve"> (ermittelt nach DIN 45645-2) ist eine Größe zur Kennzeichnung der typischen Schallimmission für eine Tätigkeit, bestimmt aus dem A-bewerteten äquivalenten Dauerschallpegel L</t>
    </r>
    <r>
      <rPr>
        <b/>
        <vertAlign val="subscript"/>
        <sz val="10"/>
        <rFont val="Arial"/>
        <family val="2"/>
      </rPr>
      <t>Aeq</t>
    </r>
    <r>
      <rPr>
        <b/>
        <sz val="10"/>
        <rFont val="Arial"/>
        <family val="2"/>
      </rPr>
      <t xml:space="preserve"> während der Tätigkeit unter Berücksichtigung von Zuschlägen für Impulshaltigkeit (K</t>
    </r>
    <r>
      <rPr>
        <b/>
        <vertAlign val="subscript"/>
        <sz val="10"/>
        <rFont val="Arial"/>
        <family val="2"/>
      </rPr>
      <t>I</t>
    </r>
    <r>
      <rPr>
        <b/>
        <sz val="10"/>
        <rFont val="Arial"/>
        <family val="2"/>
      </rPr>
      <t>, ermittelt mit L</t>
    </r>
    <r>
      <rPr>
        <b/>
        <vertAlign val="subscript"/>
        <sz val="10"/>
        <rFont val="Arial"/>
        <family val="2"/>
      </rPr>
      <t>AIeq</t>
    </r>
    <r>
      <rPr>
        <b/>
        <sz val="10"/>
        <rFont val="Arial"/>
        <family val="2"/>
      </rPr>
      <t>, dem Dauerschallpegel in Zeitbewertung Impuls) sowie Ton- und Informationshaltigkeit (K</t>
    </r>
    <r>
      <rPr>
        <b/>
        <vertAlign val="subscript"/>
        <sz val="10"/>
        <rFont val="Arial"/>
        <family val="2"/>
      </rPr>
      <t>T</t>
    </r>
    <r>
      <rPr>
        <b/>
        <sz val="10"/>
        <rFont val="Arial"/>
        <family val="2"/>
      </rPr>
      <t xml:space="preserve"> - falls auffällig aber nicht dominant 3 dB, falls dominant 6 dB). Gemäß der Technischen Regel ASR A3.7, die die Arbeitstättenverordnung in Bezug auf Lärm konkretisiert, sind für Arbeitsplätze in Arbeitsräumen Maximalwerte des Beurteilungspegels in Abhängigkeit von der Art der Tätigkeit einzuhalten. Bei hoher Anforderung an Konzentration oder Sprachverständlichkeit - Kategorie I - (wie überwiegend geistige Tätigkeit) gilt L</t>
    </r>
    <r>
      <rPr>
        <b/>
        <vertAlign val="subscript"/>
        <sz val="10"/>
        <rFont val="Arial"/>
        <family val="2"/>
      </rPr>
      <t>r </t>
    </r>
    <r>
      <rPr>
        <b/>
        <sz val="10"/>
        <rFont val="Arial"/>
        <family val="2"/>
      </rPr>
      <t>≤ 55 dB(A), bei mittlerer Anforderung - Kategorie II - (wie allgemeine Bürotatigkeiten) gilt L</t>
    </r>
    <r>
      <rPr>
        <b/>
        <vertAlign val="subscript"/>
        <sz val="10"/>
        <rFont val="Arial"/>
        <family val="2"/>
      </rPr>
      <t>r </t>
    </r>
    <r>
      <rPr>
        <b/>
        <sz val="10"/>
        <rFont val="Arial"/>
        <family val="2"/>
      </rPr>
      <t>≤ 70 dB(A) und bei geringer Anforderung - Kategorie III - ist nur noch das Minimierungsgebot einzuhalten. Ab L</t>
    </r>
    <r>
      <rPr>
        <b/>
        <vertAlign val="subscript"/>
        <sz val="10"/>
        <rFont val="Arial"/>
        <family val="2"/>
      </rPr>
      <t>Aeq</t>
    </r>
    <r>
      <rPr>
        <b/>
        <sz val="10"/>
        <rFont val="Arial"/>
        <family val="2"/>
      </rPr>
      <t xml:space="preserve"> ≥ 80 dB(A) gilt dabei die LärmVibrationsArbSchV.  </t>
    </r>
  </si>
  <si>
    <t>Rechnerversion
Juni 2018</t>
  </si>
  <si>
    <t>Landesamt für Arbeitsschutz, Verbraucherschutz und Gesundheit, Abteilung Zentrale Dienste, Dr. F. Koch, 
Tel. (0331) 86 83 129, Stand: November 2019</t>
  </si>
  <si>
    <r>
      <rPr>
        <b/>
        <sz val="14"/>
        <rFont val="Arial"/>
        <family val="2"/>
      </rPr>
      <t>Mit Arbeitsplatzanalyse für repräsentative Geräuschsituation</t>
    </r>
    <r>
      <rPr>
        <b/>
        <sz val="10"/>
        <rFont val="Arial"/>
        <family val="2"/>
      </rPr>
      <t xml:space="preserve"> (Unterschiedliche Tätigkeiten einer Kategorie        - Mindestdauer eine Stunde - sind zusammenzufassen, unterschiedliche Lärmsituationen sind als Teilzeiten zu berücksichtigen, für Teilzeiten ab einer Stunde sind die Beurteilungspegel separat zu betrachten. Die tägliche Arbeitszeit darf 12 Stunden nicht überschreiten):</t>
    </r>
  </si>
  <si>
    <r>
      <t xml:space="preserve">Bei Verwendung von Gehörschutz
mit einer </t>
    </r>
    <r>
      <rPr>
        <b/>
        <i/>
        <sz val="10"/>
        <rFont val="Arial"/>
        <family val="2"/>
      </rPr>
      <t>praktischen*</t>
    </r>
    <r>
      <rPr>
        <sz val="10"/>
        <rFont val="Arial"/>
        <family val="2"/>
      </rPr>
      <t xml:space="preserve"> Dämmung</t>
    </r>
  </si>
  <si>
    <t>Die o.a. Maßnahmen bleiben fällig!</t>
  </si>
  <si>
    <r>
      <t xml:space="preserve">ergeben sich "am Ohr" 
   für </t>
    </r>
    <r>
      <rPr>
        <b/>
        <sz val="10"/>
        <rFont val="Arial"/>
        <family val="2"/>
      </rPr>
      <t>L</t>
    </r>
    <r>
      <rPr>
        <b/>
        <vertAlign val="subscript"/>
        <sz val="10"/>
        <rFont val="Arial"/>
        <family val="2"/>
      </rPr>
      <t>EX,8h</t>
    </r>
    <r>
      <rPr>
        <b/>
        <sz val="10"/>
        <rFont val="Arial"/>
        <family val="2"/>
      </rPr>
      <t>/dB(A)</t>
    </r>
    <r>
      <rPr>
        <sz val="10"/>
        <rFont val="Arial"/>
        <family val="2"/>
      </rPr>
      <t xml:space="preserve"> &amp; </t>
    </r>
    <r>
      <rPr>
        <b/>
        <sz val="10"/>
        <rFont val="Arial"/>
        <family val="2"/>
      </rPr>
      <t>L</t>
    </r>
    <r>
      <rPr>
        <b/>
        <vertAlign val="subscript"/>
        <sz val="10"/>
        <rFont val="Arial"/>
        <family val="2"/>
      </rPr>
      <t>pC,peak</t>
    </r>
    <r>
      <rPr>
        <b/>
        <sz val="10"/>
        <rFont val="Arial"/>
        <family val="2"/>
      </rPr>
      <t>/dB(C)</t>
    </r>
  </si>
  <si>
    <t xml:space="preserve">         Lärmpegel mit Punktrate     
       (ohne Gehörschutzwirkung)            </t>
  </si>
  <si>
    <r>
      <t>Lärm (evt. inkl. Ermittlungsunsicherheit) des jeweiligen Belastungsabschnitts, 
    als äquivalenter A-bewerteter Dauerschallpegel L</t>
    </r>
    <r>
      <rPr>
        <b/>
        <vertAlign val="subscript"/>
        <sz val="10"/>
        <rFont val="Arial"/>
        <family val="2"/>
      </rPr>
      <t>Aeq</t>
    </r>
    <r>
      <rPr>
        <b/>
        <sz val="10"/>
        <rFont val="Arial"/>
        <family val="2"/>
      </rPr>
      <t xml:space="preserve"> (Zeitbewertung F oder S) bzw. 
    zusätzlich beim Beurteilungspegel L</t>
    </r>
    <r>
      <rPr>
        <b/>
        <vertAlign val="subscript"/>
        <sz val="10"/>
        <rFont val="Arial"/>
        <family val="2"/>
      </rPr>
      <t>AIeq</t>
    </r>
    <r>
      <rPr>
        <b/>
        <sz val="10"/>
        <rFont val="Arial"/>
        <family val="2"/>
      </rPr>
      <t xml:space="preserve"> (Zeitbewertung I) jeweils in Dezibel 
    (Eingabemöglichkeit jeweils begrenzt auf Dezimalzahlen zwischen 0 und 146,8)</t>
    </r>
  </si>
  <si>
    <r>
      <t>Beim Beurteilungspegel ist ein Tonzuschlag möglich, hierbei gilt: 
  K</t>
    </r>
    <r>
      <rPr>
        <b/>
        <vertAlign val="subscript"/>
        <sz val="10"/>
        <rFont val="Arial"/>
        <family val="2"/>
      </rPr>
      <t>T</t>
    </r>
    <r>
      <rPr>
        <b/>
        <sz val="10"/>
        <rFont val="Arial"/>
        <family val="2"/>
      </rPr>
      <t xml:space="preserve"> = 0 falls Ton oder Geräusch mit Informationsgehalt nicht besonders hervortritt, 
  K</t>
    </r>
    <r>
      <rPr>
        <b/>
        <vertAlign val="subscript"/>
        <sz val="10"/>
        <rFont val="Arial"/>
        <family val="2"/>
      </rPr>
      <t>T</t>
    </r>
    <r>
      <rPr>
        <b/>
        <sz val="10"/>
        <rFont val="Arial"/>
        <family val="2"/>
      </rPr>
      <t xml:space="preserve"> = 3 dB falls dies hervortritt, aber gegenüber dem Arbeitsgeräusch nicht dominiert,
  K</t>
    </r>
    <r>
      <rPr>
        <b/>
        <vertAlign val="subscript"/>
        <sz val="10"/>
        <rFont val="Arial"/>
        <family val="2"/>
      </rPr>
      <t>T</t>
    </r>
    <r>
      <rPr>
        <b/>
        <sz val="10"/>
        <rFont val="Arial"/>
        <family val="2"/>
      </rPr>
      <t xml:space="preserve"> = 6 dB falls dies gegenüber dem Arbeitsgeräusch dominiert</t>
    </r>
  </si>
  <si>
    <r>
      <t>Lärmpegel
 L</t>
    </r>
    <r>
      <rPr>
        <b/>
        <vertAlign val="subscript"/>
        <sz val="10"/>
        <rFont val="Arial"/>
        <family val="2"/>
      </rPr>
      <t>Aeq</t>
    </r>
    <r>
      <rPr>
        <b/>
        <sz val="10"/>
        <rFont val="Arial"/>
        <family val="2"/>
      </rPr>
      <t>/dB bzw. L</t>
    </r>
    <r>
      <rPr>
        <b/>
        <vertAlign val="subscript"/>
        <sz val="10"/>
        <rFont val="Arial"/>
        <family val="2"/>
      </rPr>
      <t>AIeq</t>
    </r>
    <r>
      <rPr>
        <b/>
        <sz val="10"/>
        <rFont val="Arial"/>
        <family val="2"/>
      </rPr>
      <t xml:space="preserve">/dB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</si>
</sst>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
    <numFmt numFmtId="170" formatCode="0.000000"/>
    <numFmt numFmtId="171" formatCode="00000"/>
    <numFmt numFmtId="172" formatCode="0.0"/>
    <numFmt numFmtId="173" formatCode="0.000000000000"/>
    <numFmt numFmtId="174" formatCode="0.0000000"/>
    <numFmt numFmtId="175" formatCode="0.000"/>
    <numFmt numFmtId="176" formatCode="0.00000"/>
    <numFmt numFmtId="177" formatCode="0.000E+00"/>
    <numFmt numFmtId="178" formatCode="#\ \1/2"/>
    <numFmt numFmtId="179" formatCode="0.0000"/>
  </numFmts>
  <fonts count="77">
    <font>
      <sz val="10"/>
      <name val="Arial"/>
      <family val="0"/>
    </font>
    <font>
      <b/>
      <sz val="10"/>
      <name val="Arial"/>
      <family val="2"/>
    </font>
    <font>
      <b/>
      <vertAlign val="superscript"/>
      <sz val="10"/>
      <name val="Arial"/>
      <family val="2"/>
    </font>
    <font>
      <b/>
      <vertAlign val="subscript"/>
      <sz val="10"/>
      <name val="Arial"/>
      <family val="2"/>
    </font>
    <font>
      <b/>
      <sz val="12"/>
      <name val="Arial"/>
      <family val="2"/>
    </font>
    <font>
      <b/>
      <sz val="14"/>
      <name val="Arial"/>
      <family val="2"/>
    </font>
    <font>
      <b/>
      <vertAlign val="subscript"/>
      <sz val="12"/>
      <name val="Arial"/>
      <family val="2"/>
    </font>
    <font>
      <sz val="14"/>
      <name val="Arial"/>
      <family val="2"/>
    </font>
    <font>
      <b/>
      <sz val="16"/>
      <name val="Arial"/>
      <family val="2"/>
    </font>
    <font>
      <b/>
      <sz val="13"/>
      <name val="Arial"/>
      <family val="2"/>
    </font>
    <font>
      <u val="single"/>
      <sz val="10"/>
      <color indexed="12"/>
      <name val="Arial"/>
      <family val="2"/>
    </font>
    <font>
      <u val="single"/>
      <sz val="10"/>
      <color indexed="36"/>
      <name val="Arial"/>
      <family val="2"/>
    </font>
    <font>
      <sz val="8"/>
      <name val="Arial"/>
      <family val="2"/>
    </font>
    <font>
      <sz val="16"/>
      <color indexed="9"/>
      <name val="Arial"/>
      <family val="2"/>
    </font>
    <font>
      <b/>
      <sz val="10"/>
      <color indexed="9"/>
      <name val="Arial"/>
      <family val="2"/>
    </font>
    <font>
      <b/>
      <u val="single"/>
      <sz val="10"/>
      <name val="Arial"/>
      <family val="2"/>
    </font>
    <font>
      <b/>
      <sz val="9"/>
      <name val="Arial"/>
      <family val="2"/>
    </font>
    <font>
      <sz val="9"/>
      <name val="Arial"/>
      <family val="2"/>
    </font>
    <font>
      <b/>
      <sz val="11"/>
      <name val="Arial"/>
      <family val="2"/>
    </font>
    <font>
      <b/>
      <sz val="8"/>
      <name val="Arial"/>
      <family val="2"/>
    </font>
    <font>
      <sz val="13"/>
      <name val="Arial"/>
      <family val="2"/>
    </font>
    <font>
      <sz val="11"/>
      <name val="Arial"/>
      <family val="2"/>
    </font>
    <font>
      <b/>
      <vertAlign val="subscript"/>
      <sz val="11"/>
      <name val="Arial"/>
      <family val="2"/>
    </font>
    <font>
      <sz val="12"/>
      <name val="Arial"/>
      <family val="2"/>
    </font>
    <font>
      <b/>
      <vertAlign val="superscript"/>
      <sz val="12"/>
      <name val="Arial"/>
      <family val="2"/>
    </font>
    <font>
      <b/>
      <vertAlign val="superscript"/>
      <sz val="14"/>
      <name val="Arial"/>
      <family val="2"/>
    </font>
    <font>
      <b/>
      <vertAlign val="superscript"/>
      <sz val="13"/>
      <name val="Arial"/>
      <family val="2"/>
    </font>
    <font>
      <vertAlign val="superscript"/>
      <sz val="12"/>
      <name val="Arial"/>
      <family val="2"/>
    </font>
    <font>
      <b/>
      <sz val="12"/>
      <name val="Lucida Sans Unicode"/>
      <family val="2"/>
    </font>
    <font>
      <sz val="6"/>
      <name val="Arial"/>
      <family val="2"/>
    </font>
    <font>
      <b/>
      <sz val="10"/>
      <color indexed="12"/>
      <name val="Arial"/>
      <family val="2"/>
    </font>
    <font>
      <sz val="8"/>
      <name val="Tahoma"/>
      <family val="2"/>
    </font>
    <font>
      <sz val="8"/>
      <color indexed="9"/>
      <name val="Arial"/>
      <family val="2"/>
    </font>
    <font>
      <b/>
      <sz val="11"/>
      <color indexed="12"/>
      <name val="Arial"/>
      <family val="2"/>
    </font>
    <font>
      <b/>
      <i/>
      <sz val="10"/>
      <name val="Arial"/>
      <family val="2"/>
    </font>
    <font>
      <b/>
      <sz val="10"/>
      <name val="Calibri"/>
      <family val="2"/>
    </font>
    <font>
      <b/>
      <sz val="8"/>
      <name val="Calibri"/>
      <family val="2"/>
    </font>
    <font>
      <sz val="7"/>
      <name val="Arial"/>
      <family val="2"/>
    </font>
    <font>
      <b/>
      <sz val="10"/>
      <color indexed="60"/>
      <name val="Arial"/>
      <family val="2"/>
    </font>
    <font>
      <b/>
      <vertAlign val="subscrip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5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tint="-0.24993999302387238"/>
      <name val="Arial"/>
      <family val="2"/>
    </font>
    <font>
      <b/>
      <sz val="10"/>
      <color theme="5" tint="-0.2499700039625167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60"/>
        <bgColor indexed="64"/>
      </patternFill>
    </fill>
    <fill>
      <patternFill patternType="solid">
        <fgColor indexed="52"/>
        <bgColor indexed="64"/>
      </patternFill>
    </fill>
    <fill>
      <patternFill patternType="solid">
        <fgColor indexed="34"/>
        <bgColor indexed="64"/>
      </patternFill>
    </fill>
    <fill>
      <patternFill patternType="solid">
        <fgColor rgb="FFFF9900"/>
        <bgColor indexed="64"/>
      </patternFill>
    </fill>
    <fill>
      <patternFill patternType="solid">
        <fgColor theme="0" tint="-0.24993999302387238"/>
        <bgColor indexed="64"/>
      </patternFill>
    </fill>
    <fill>
      <patternFill patternType="solid">
        <fgColor indexed="10"/>
        <bgColor indexed="64"/>
      </patternFill>
    </fill>
    <fill>
      <patternFill patternType="solid">
        <fgColor rgb="FF99CC00"/>
        <bgColor indexed="64"/>
      </patternFill>
    </fill>
    <fill>
      <patternFill patternType="solid">
        <fgColor rgb="FF00B0F0"/>
        <bgColor indexed="64"/>
      </patternFill>
    </fill>
    <fill>
      <patternFill patternType="solid">
        <fgColor rgb="FFFFFF00"/>
        <bgColor indexed="64"/>
      </patternFill>
    </fill>
    <fill>
      <patternFill patternType="solid">
        <fgColor rgb="FFFF66FF"/>
        <bgColor indexed="64"/>
      </patternFill>
    </fill>
    <fill>
      <patternFill patternType="solid">
        <fgColor rgb="FFFF0000"/>
        <bgColor indexed="64"/>
      </patternFill>
    </fill>
    <fill>
      <patternFill patternType="solid">
        <fgColor rgb="FF00CCFF"/>
        <bgColor indexed="64"/>
      </patternFill>
    </fill>
    <fill>
      <patternFill patternType="solid">
        <fgColor rgb="FF33CCFF"/>
        <bgColor indexed="64"/>
      </patternFill>
    </fill>
    <fill>
      <patternFill patternType="solid">
        <fgColor indexed="13"/>
        <bgColor indexed="64"/>
      </patternFill>
    </fill>
  </fills>
  <borders count="9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style="medium"/>
      <top>
        <color indexed="63"/>
      </top>
      <bottom style="thin"/>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thin"/>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ck"/>
      <right>
        <color indexed="63"/>
      </right>
      <top>
        <color indexed="63"/>
      </top>
      <bottom>
        <color indexed="63"/>
      </bottom>
    </border>
    <border>
      <left style="thick"/>
      <right>
        <color indexed="63"/>
      </right>
      <top>
        <color indexed="63"/>
      </top>
      <bottom style="thin"/>
    </border>
    <border>
      <left>
        <color indexed="63"/>
      </left>
      <right style="thick"/>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style="thin"/>
      <top style="medium"/>
      <bottom style="thin"/>
    </border>
    <border>
      <left style="thin"/>
      <right>
        <color indexed="63"/>
      </right>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style="thin"/>
      <bottom style="thin"/>
    </border>
    <border>
      <left>
        <color indexed="63"/>
      </left>
      <right style="medium"/>
      <top style="thin"/>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1" fillId="0" borderId="0" applyNumberFormat="0" applyFill="0" applyBorder="0" applyAlignment="0" applyProtection="0"/>
    <xf numFmtId="164"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165" fontId="0" fillId="0" borderId="0" applyFont="0" applyFill="0" applyBorder="0" applyAlignment="0" applyProtection="0"/>
    <xf numFmtId="0" fontId="10" fillId="0" borderId="0" applyNumberForma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880">
    <xf numFmtId="0" fontId="0" fillId="0" borderId="0" xfId="0" applyAlignment="1">
      <alignment/>
    </xf>
    <xf numFmtId="0" fontId="1" fillId="33" borderId="0" xfId="0" applyFont="1" applyFill="1" applyAlignment="1">
      <alignment horizontal="center"/>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right"/>
    </xf>
    <xf numFmtId="169" fontId="1" fillId="33" borderId="0" xfId="0" applyNumberFormat="1" applyFont="1" applyFill="1" applyAlignment="1">
      <alignment/>
    </xf>
    <xf numFmtId="1" fontId="1" fillId="34" borderId="10" xfId="0" applyNumberFormat="1" applyFont="1" applyFill="1" applyBorder="1" applyAlignment="1">
      <alignment horizontal="center"/>
    </xf>
    <xf numFmtId="0" fontId="1" fillId="35" borderId="10" xfId="0" applyFont="1" applyFill="1" applyBorder="1" applyAlignment="1">
      <alignment horizontal="center"/>
    </xf>
    <xf numFmtId="0" fontId="1" fillId="36" borderId="10" xfId="0" applyFont="1" applyFill="1" applyBorder="1" applyAlignment="1" applyProtection="1">
      <alignment horizontal="center"/>
      <protection locked="0"/>
    </xf>
    <xf numFmtId="0" fontId="1" fillId="33" borderId="0" xfId="0" applyFont="1" applyFill="1" applyAlignment="1" applyProtection="1">
      <alignment horizontal="center"/>
      <protection/>
    </xf>
    <xf numFmtId="0" fontId="4"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36" borderId="0" xfId="0" applyFont="1" applyFill="1" applyBorder="1" applyAlignment="1">
      <alignment horizontal="center" vertical="center"/>
    </xf>
    <xf numFmtId="0" fontId="0" fillId="0" borderId="0" xfId="0" applyBorder="1" applyAlignment="1">
      <alignment/>
    </xf>
    <xf numFmtId="14" fontId="1" fillId="0" borderId="0" xfId="0" applyNumberFormat="1" applyFont="1" applyFill="1" applyBorder="1" applyAlignment="1" applyProtection="1">
      <alignment horizontal="center" vertical="center"/>
      <protection/>
    </xf>
    <xf numFmtId="0" fontId="1" fillId="0" borderId="11" xfId="0" applyFont="1" applyFill="1" applyBorder="1" applyAlignment="1">
      <alignment horizontal="center"/>
    </xf>
    <xf numFmtId="0" fontId="1" fillId="37" borderId="10" xfId="0" applyFont="1" applyFill="1" applyBorder="1" applyAlignment="1" applyProtection="1">
      <alignment horizontal="center"/>
      <protection locked="0"/>
    </xf>
    <xf numFmtId="0" fontId="4" fillId="33" borderId="0" xfId="0" applyFont="1" applyFill="1" applyAlignment="1">
      <alignment horizontal="center"/>
    </xf>
    <xf numFmtId="14" fontId="1" fillId="35" borderId="10" xfId="0" applyNumberFormat="1" applyFont="1" applyFill="1" applyBorder="1" applyAlignment="1">
      <alignment horizontal="center"/>
    </xf>
    <xf numFmtId="0" fontId="1" fillId="0" borderId="0" xfId="0" applyFont="1" applyAlignment="1">
      <alignment/>
    </xf>
    <xf numFmtId="169" fontId="1" fillId="33" borderId="0" xfId="0" applyNumberFormat="1" applyFont="1" applyFill="1" applyAlignment="1" applyProtection="1">
      <alignment horizontal="right"/>
      <protection/>
    </xf>
    <xf numFmtId="169" fontId="1" fillId="33" borderId="0" xfId="0" applyNumberFormat="1" applyFont="1" applyFill="1" applyAlignment="1" applyProtection="1">
      <alignment horizontal="left"/>
      <protection hidden="1"/>
    </xf>
    <xf numFmtId="169" fontId="1" fillId="33" borderId="0" xfId="0" applyNumberFormat="1" applyFont="1" applyFill="1" applyAlignment="1">
      <alignment horizontal="right"/>
    </xf>
    <xf numFmtId="0" fontId="1" fillId="33" borderId="0" xfId="0" applyFont="1" applyFill="1" applyAlignment="1">
      <alignment/>
    </xf>
    <xf numFmtId="0" fontId="12" fillId="33" borderId="0" xfId="0" applyFont="1" applyFill="1" applyAlignment="1">
      <alignment horizontal="right" vertical="top"/>
    </xf>
    <xf numFmtId="0" fontId="1" fillId="33" borderId="0" xfId="0" applyFont="1" applyFill="1" applyAlignment="1">
      <alignment vertical="top"/>
    </xf>
    <xf numFmtId="169" fontId="1" fillId="33" borderId="0" xfId="0" applyNumberFormat="1" applyFont="1" applyFill="1" applyAlignment="1">
      <alignment horizontal="center"/>
    </xf>
    <xf numFmtId="169" fontId="1" fillId="33" borderId="0" xfId="0" applyNumberFormat="1" applyFont="1" applyFill="1" applyBorder="1" applyAlignment="1">
      <alignment horizontal="center"/>
    </xf>
    <xf numFmtId="0" fontId="1" fillId="33" borderId="0" xfId="0" applyFont="1" applyFill="1" applyBorder="1" applyAlignment="1">
      <alignment horizontal="center" vertical="center"/>
    </xf>
    <xf numFmtId="0" fontId="4" fillId="33" borderId="0" xfId="0" applyFont="1" applyFill="1" applyBorder="1" applyAlignment="1">
      <alignment horizontal="center" vertical="center"/>
    </xf>
    <xf numFmtId="1" fontId="1" fillId="34" borderId="12" xfId="0" applyNumberFormat="1" applyFont="1" applyFill="1" applyBorder="1" applyAlignment="1">
      <alignment horizontal="center"/>
    </xf>
    <xf numFmtId="0" fontId="0" fillId="38" borderId="0" xfId="0" applyFill="1" applyAlignment="1">
      <alignment/>
    </xf>
    <xf numFmtId="0" fontId="13" fillId="38" borderId="0" xfId="0" applyFont="1" applyFill="1" applyAlignment="1">
      <alignment horizontal="center" vertical="center" wrapText="1"/>
    </xf>
    <xf numFmtId="0" fontId="14" fillId="38" borderId="0" xfId="0" applyFont="1" applyFill="1" applyAlignment="1">
      <alignment horizontal="center"/>
    </xf>
    <xf numFmtId="0" fontId="0" fillId="38" borderId="0" xfId="0" applyFill="1" applyAlignment="1">
      <alignment/>
    </xf>
    <xf numFmtId="0" fontId="13" fillId="38" borderId="0" xfId="0" applyFont="1" applyFill="1" applyAlignment="1">
      <alignment horizontal="center" vertical="center"/>
    </xf>
    <xf numFmtId="0" fontId="1" fillId="33" borderId="0" xfId="0" applyFont="1" applyFill="1" applyAlignment="1">
      <alignment horizontal="right" vertical="top" wrapText="1"/>
    </xf>
    <xf numFmtId="0" fontId="1" fillId="33" borderId="0" xfId="0" applyFont="1" applyFill="1" applyAlignment="1">
      <alignment horizontal="right" vertical="top"/>
    </xf>
    <xf numFmtId="0" fontId="0" fillId="33" borderId="0" xfId="0" applyFill="1" applyAlignment="1">
      <alignment horizontal="left"/>
    </xf>
    <xf numFmtId="0" fontId="15" fillId="33" borderId="0" xfId="0" applyFont="1" applyFill="1" applyAlignment="1">
      <alignment/>
    </xf>
    <xf numFmtId="0" fontId="0" fillId="33" borderId="0" xfId="0" applyFill="1" applyAlignment="1" applyProtection="1">
      <alignment/>
      <protection/>
    </xf>
    <xf numFmtId="0" fontId="0" fillId="33" borderId="0" xfId="0" applyFill="1" applyAlignment="1" applyProtection="1">
      <alignment horizontal="left"/>
      <protection/>
    </xf>
    <xf numFmtId="0" fontId="1" fillId="33" borderId="0" xfId="0" applyFont="1" applyFill="1" applyAlignment="1" applyProtection="1">
      <alignment/>
      <protection/>
    </xf>
    <xf numFmtId="0" fontId="1" fillId="33" borderId="0" xfId="0" applyFont="1" applyFill="1" applyAlignment="1" applyProtection="1">
      <alignment horizontal="left"/>
      <protection/>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wrapText="1"/>
      <protection/>
    </xf>
    <xf numFmtId="0" fontId="17" fillId="33" borderId="0" xfId="0" applyFont="1" applyFill="1" applyAlignment="1">
      <alignment horizontal="justify" vertical="center"/>
    </xf>
    <xf numFmtId="0" fontId="17" fillId="33" borderId="0" xfId="0" applyFont="1" applyFill="1" applyAlignment="1">
      <alignment/>
    </xf>
    <xf numFmtId="0" fontId="0" fillId="33" borderId="0" xfId="0" applyFont="1" applyFill="1" applyBorder="1" applyAlignment="1">
      <alignment horizontal="right" vertical="top" wrapText="1"/>
    </xf>
    <xf numFmtId="0" fontId="0" fillId="33" borderId="0" xfId="0" applyFill="1" applyAlignment="1">
      <alignment/>
    </xf>
    <xf numFmtId="0" fontId="0" fillId="33" borderId="0" xfId="0" applyFill="1" applyAlignment="1">
      <alignment horizontal="right" vertical="center"/>
    </xf>
    <xf numFmtId="172" fontId="1" fillId="37" borderId="10" xfId="0" applyNumberFormat="1" applyFont="1" applyFill="1" applyBorder="1" applyAlignment="1" applyProtection="1">
      <alignment horizontal="center"/>
      <protection locked="0"/>
    </xf>
    <xf numFmtId="0" fontId="1" fillId="33" borderId="0" xfId="0" applyFont="1" applyFill="1" applyAlignment="1">
      <alignment horizontal="center" vertical="center"/>
    </xf>
    <xf numFmtId="169" fontId="1" fillId="33" borderId="0" xfId="0" applyNumberFormat="1" applyFont="1" applyFill="1" applyBorder="1" applyAlignment="1">
      <alignment horizontal="left" vertical="center"/>
    </xf>
    <xf numFmtId="172" fontId="1" fillId="34" borderId="10" xfId="0" applyNumberFormat="1" applyFont="1" applyFill="1" applyBorder="1" applyAlignment="1">
      <alignment horizontal="center"/>
    </xf>
    <xf numFmtId="0" fontId="1" fillId="39" borderId="0" xfId="0" applyFont="1" applyFill="1" applyAlignment="1">
      <alignment/>
    </xf>
    <xf numFmtId="0" fontId="1" fillId="39" borderId="0" xfId="0" applyFont="1" applyFill="1" applyAlignment="1">
      <alignment wrapText="1"/>
    </xf>
    <xf numFmtId="0" fontId="12" fillId="33" borderId="0" xfId="0" applyFont="1" applyFill="1" applyAlignment="1">
      <alignment horizontal="center" vertical="center"/>
    </xf>
    <xf numFmtId="0" fontId="1" fillId="33" borderId="13" xfId="0" applyFont="1" applyFill="1" applyBorder="1" applyAlignment="1">
      <alignment horizontal="center" vertical="center"/>
    </xf>
    <xf numFmtId="0" fontId="20" fillId="33" borderId="0" xfId="0" applyFont="1" applyFill="1" applyBorder="1" applyAlignment="1">
      <alignment horizontal="center" vertical="center"/>
    </xf>
    <xf numFmtId="175" fontId="1" fillId="39" borderId="10" xfId="0" applyNumberFormat="1" applyFont="1" applyFill="1" applyBorder="1" applyAlignment="1">
      <alignment horizontal="right"/>
    </xf>
    <xf numFmtId="0" fontId="0" fillId="39" borderId="0" xfId="0" applyFill="1" applyAlignment="1">
      <alignment vertical="center"/>
    </xf>
    <xf numFmtId="169" fontId="1" fillId="34" borderId="14" xfId="0" applyNumberFormat="1" applyFont="1" applyFill="1" applyBorder="1" applyAlignment="1">
      <alignment/>
    </xf>
    <xf numFmtId="0" fontId="1" fillId="33" borderId="15" xfId="0" applyFont="1" applyFill="1" applyBorder="1" applyAlignment="1">
      <alignment horizontal="center" vertical="center"/>
    </xf>
    <xf numFmtId="0" fontId="1" fillId="33" borderId="16" xfId="0" applyFont="1" applyFill="1" applyBorder="1" applyAlignment="1">
      <alignment horizontal="right"/>
    </xf>
    <xf numFmtId="172" fontId="1" fillId="37" borderId="17" xfId="0" applyNumberFormat="1" applyFont="1" applyFill="1" applyBorder="1" applyAlignment="1" applyProtection="1">
      <alignment horizontal="center"/>
      <protection locked="0"/>
    </xf>
    <xf numFmtId="0" fontId="20" fillId="33" borderId="18" xfId="0" applyFont="1" applyFill="1" applyBorder="1" applyAlignment="1">
      <alignment horizontal="center" vertical="center"/>
    </xf>
    <xf numFmtId="0" fontId="0" fillId="34" borderId="19" xfId="0" applyFill="1" applyBorder="1" applyAlignment="1">
      <alignment/>
    </xf>
    <xf numFmtId="0" fontId="0" fillId="34" borderId="20" xfId="0" applyFill="1" applyBorder="1" applyAlignment="1">
      <alignment/>
    </xf>
    <xf numFmtId="169" fontId="1" fillId="33" borderId="15" xfId="0" applyNumberFormat="1" applyFont="1" applyFill="1" applyBorder="1" applyAlignment="1">
      <alignment/>
    </xf>
    <xf numFmtId="169" fontId="1" fillId="33" borderId="15" xfId="0" applyNumberFormat="1" applyFont="1" applyFill="1" applyBorder="1" applyAlignment="1">
      <alignment/>
    </xf>
    <xf numFmtId="169" fontId="1" fillId="33" borderId="16" xfId="0" applyNumberFormat="1" applyFont="1" applyFill="1" applyBorder="1" applyAlignment="1">
      <alignment/>
    </xf>
    <xf numFmtId="169" fontId="1" fillId="33" borderId="21" xfId="0" applyNumberFormat="1" applyFont="1" applyFill="1" applyBorder="1" applyAlignment="1">
      <alignment/>
    </xf>
    <xf numFmtId="0" fontId="21" fillId="33" borderId="22" xfId="0" applyNumberFormat="1" applyFont="1" applyFill="1" applyBorder="1" applyAlignment="1">
      <alignment horizontal="right" vertical="center"/>
    </xf>
    <xf numFmtId="0" fontId="21" fillId="33" borderId="23" xfId="0" applyNumberFormat="1" applyFont="1" applyFill="1" applyBorder="1" applyAlignment="1">
      <alignment horizontal="right" vertical="center"/>
    </xf>
    <xf numFmtId="0" fontId="1" fillId="33" borderId="18" xfId="0" applyFont="1" applyFill="1" applyBorder="1" applyAlignment="1">
      <alignment horizontal="center" vertical="center"/>
    </xf>
    <xf numFmtId="169" fontId="1" fillId="33" borderId="24" xfId="0" applyNumberFormat="1" applyFont="1" applyFill="1" applyBorder="1" applyAlignment="1">
      <alignment horizontal="right"/>
    </xf>
    <xf numFmtId="0" fontId="0" fillId="33" borderId="0" xfId="0" applyFill="1" applyBorder="1" applyAlignment="1">
      <alignment horizontal="left" vertical="center"/>
    </xf>
    <xf numFmtId="169" fontId="1" fillId="40" borderId="25" xfId="0" applyNumberFormat="1" applyFont="1" applyFill="1" applyBorder="1" applyAlignment="1">
      <alignment/>
    </xf>
    <xf numFmtId="169" fontId="1" fillId="40" borderId="26" xfId="0" applyNumberFormat="1" applyFont="1" applyFill="1" applyBorder="1" applyAlignment="1">
      <alignment/>
    </xf>
    <xf numFmtId="0" fontId="0" fillId="40" borderId="13" xfId="0" applyFill="1" applyBorder="1" applyAlignment="1">
      <alignment/>
    </xf>
    <xf numFmtId="0" fontId="19" fillId="33" borderId="0" xfId="0" applyFont="1" applyFill="1" applyAlignment="1">
      <alignment vertical="top"/>
    </xf>
    <xf numFmtId="0" fontId="12" fillId="33" borderId="0" xfId="0" applyFont="1" applyFill="1" applyAlignment="1" applyProtection="1">
      <alignment horizontal="right"/>
      <protection/>
    </xf>
    <xf numFmtId="169" fontId="1" fillId="33" borderId="0" xfId="0" applyNumberFormat="1" applyFont="1" applyFill="1" applyAlignment="1" applyProtection="1">
      <alignment horizontal="center"/>
      <protection/>
    </xf>
    <xf numFmtId="0" fontId="1" fillId="0" borderId="18" xfId="0" applyFont="1" applyBorder="1" applyAlignment="1">
      <alignment horizontal="center"/>
    </xf>
    <xf numFmtId="0" fontId="1" fillId="0" borderId="21" xfId="0" applyFont="1" applyBorder="1" applyAlignment="1">
      <alignment horizontal="center"/>
    </xf>
    <xf numFmtId="0" fontId="1" fillId="0" borderId="27" xfId="0" applyFont="1" applyBorder="1" applyAlignment="1">
      <alignment horizontal="center"/>
    </xf>
    <xf numFmtId="175" fontId="1" fillId="0" borderId="28" xfId="0" applyNumberFormat="1" applyFont="1" applyBorder="1" applyAlignment="1">
      <alignment horizontal="right"/>
    </xf>
    <xf numFmtId="175" fontId="1" fillId="0" borderId="29" xfId="0" applyNumberFormat="1" applyFont="1" applyBorder="1" applyAlignment="1">
      <alignment horizontal="right"/>
    </xf>
    <xf numFmtId="0" fontId="1" fillId="0" borderId="30" xfId="0" applyFont="1" applyBorder="1" applyAlignment="1">
      <alignment horizontal="center"/>
    </xf>
    <xf numFmtId="0" fontId="1" fillId="0" borderId="27" xfId="0" applyFont="1" applyFill="1" applyBorder="1" applyAlignment="1">
      <alignment horizontal="center"/>
    </xf>
    <xf numFmtId="0" fontId="1" fillId="0" borderId="31" xfId="0" applyFont="1" applyBorder="1" applyAlignment="1">
      <alignment horizontal="center"/>
    </xf>
    <xf numFmtId="0" fontId="1" fillId="36" borderId="28" xfId="0" applyFont="1" applyFill="1" applyBorder="1" applyAlignment="1" applyProtection="1">
      <alignment horizontal="center"/>
      <protection locked="0"/>
    </xf>
    <xf numFmtId="0" fontId="1" fillId="0" borderId="32" xfId="0" applyFont="1" applyBorder="1" applyAlignment="1">
      <alignment horizontal="center"/>
    </xf>
    <xf numFmtId="0" fontId="1" fillId="36" borderId="17" xfId="0" applyFont="1" applyFill="1" applyBorder="1" applyAlignment="1" applyProtection="1">
      <alignment horizontal="center"/>
      <protection locked="0"/>
    </xf>
    <xf numFmtId="0" fontId="1" fillId="36" borderId="29" xfId="0" applyFont="1" applyFill="1" applyBorder="1" applyAlignment="1" applyProtection="1">
      <alignment horizontal="center"/>
      <protection locked="0"/>
    </xf>
    <xf numFmtId="0" fontId="1" fillId="0" borderId="33" xfId="0" applyFont="1" applyBorder="1" applyAlignment="1">
      <alignment horizontal="center"/>
    </xf>
    <xf numFmtId="0" fontId="1" fillId="0" borderId="34" xfId="0" applyFont="1" applyBorder="1" applyAlignment="1">
      <alignment horizontal="center"/>
    </xf>
    <xf numFmtId="1" fontId="1" fillId="36" borderId="35" xfId="0" applyNumberFormat="1" applyFont="1" applyFill="1" applyBorder="1" applyAlignment="1" applyProtection="1">
      <alignment horizontal="center"/>
      <protection locked="0"/>
    </xf>
    <xf numFmtId="1" fontId="1" fillId="36" borderId="28" xfId="0" applyNumberFormat="1" applyFont="1" applyFill="1" applyBorder="1" applyAlignment="1" applyProtection="1">
      <alignment horizontal="center"/>
      <protection locked="0"/>
    </xf>
    <xf numFmtId="1" fontId="1" fillId="36" borderId="36" xfId="0" applyNumberFormat="1" applyFont="1" applyFill="1" applyBorder="1" applyAlignment="1" applyProtection="1">
      <alignment horizontal="center"/>
      <protection locked="0"/>
    </xf>
    <xf numFmtId="1" fontId="1" fillId="36" borderId="29" xfId="0" applyNumberFormat="1" applyFont="1" applyFill="1" applyBorder="1" applyAlignment="1" applyProtection="1">
      <alignment horizontal="center"/>
      <protection locked="0"/>
    </xf>
    <xf numFmtId="0" fontId="0" fillId="0" borderId="37" xfId="0" applyBorder="1" applyAlignment="1">
      <alignment/>
    </xf>
    <xf numFmtId="0" fontId="1" fillId="36" borderId="38" xfId="0" applyFont="1" applyFill="1" applyBorder="1" applyAlignment="1">
      <alignment horizontal="center" vertical="center"/>
    </xf>
    <xf numFmtId="0" fontId="1" fillId="36" borderId="39" xfId="0" applyFont="1" applyFill="1" applyBorder="1" applyAlignment="1">
      <alignment horizontal="center"/>
    </xf>
    <xf numFmtId="0" fontId="1" fillId="36" borderId="40" xfId="0" applyFont="1" applyFill="1" applyBorder="1" applyAlignment="1">
      <alignment horizontal="center"/>
    </xf>
    <xf numFmtId="172" fontId="1" fillId="0" borderId="31" xfId="0" applyNumberFormat="1" applyFont="1" applyBorder="1" applyAlignment="1">
      <alignment horizontal="center"/>
    </xf>
    <xf numFmtId="172" fontId="1" fillId="0" borderId="32" xfId="0" applyNumberFormat="1"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172" fontId="1" fillId="0" borderId="10" xfId="0" applyNumberFormat="1" applyFont="1" applyBorder="1" applyAlignment="1">
      <alignment horizontal="center"/>
    </xf>
    <xf numFmtId="172" fontId="1" fillId="0" borderId="17" xfId="0" applyNumberFormat="1" applyFont="1" applyBorder="1" applyAlignment="1">
      <alignment horizontal="center"/>
    </xf>
    <xf numFmtId="0" fontId="4" fillId="33" borderId="41" xfId="0" applyFont="1" applyFill="1" applyBorder="1" applyAlignment="1">
      <alignment horizontal="center" vertical="center"/>
    </xf>
    <xf numFmtId="0" fontId="1" fillId="33" borderId="27" xfId="0" applyFont="1" applyFill="1" applyBorder="1" applyAlignment="1">
      <alignment horizontal="right"/>
    </xf>
    <xf numFmtId="0" fontId="1" fillId="33" borderId="20" xfId="0" applyFont="1" applyFill="1" applyBorder="1" applyAlignment="1">
      <alignment horizontal="center" vertical="center"/>
    </xf>
    <xf numFmtId="0" fontId="1" fillId="33" borderId="42" xfId="0" applyFont="1" applyFill="1" applyBorder="1" applyAlignment="1">
      <alignment horizontal="center"/>
    </xf>
    <xf numFmtId="1" fontId="1" fillId="0" borderId="28" xfId="0" applyNumberFormat="1" applyFont="1" applyBorder="1" applyAlignment="1">
      <alignment horizontal="right"/>
    </xf>
    <xf numFmtId="1" fontId="1" fillId="0" borderId="29" xfId="0" applyNumberFormat="1" applyFont="1" applyBorder="1" applyAlignment="1">
      <alignment horizontal="right"/>
    </xf>
    <xf numFmtId="0" fontId="1" fillId="33" borderId="0" xfId="0" applyFont="1" applyFill="1" applyBorder="1" applyAlignment="1" applyProtection="1">
      <alignment horizontal="justify" vertical="center" wrapText="1"/>
      <protection/>
    </xf>
    <xf numFmtId="0" fontId="2" fillId="33" borderId="0" xfId="0" applyFont="1" applyFill="1" applyBorder="1" applyAlignment="1" applyProtection="1">
      <alignment horizontal="left" vertical="center" wrapText="1"/>
      <protection/>
    </xf>
    <xf numFmtId="0" fontId="0" fillId="0" borderId="0" xfId="0" applyAlignment="1">
      <alignment horizont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right" vertical="center" wrapText="1"/>
    </xf>
    <xf numFmtId="0" fontId="0" fillId="0" borderId="0" xfId="0" applyBorder="1" applyAlignment="1">
      <alignment horizontal="righ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29" fillId="0" borderId="0" xfId="0" applyFont="1" applyAlignment="1">
      <alignment horizontal="center"/>
    </xf>
    <xf numFmtId="0" fontId="29" fillId="0" borderId="0" xfId="0" applyFont="1" applyBorder="1" applyAlignment="1">
      <alignment horizontal="center" vertical="center" wrapText="1"/>
    </xf>
    <xf numFmtId="1" fontId="1" fillId="41" borderId="10" xfId="0" applyNumberFormat="1" applyFont="1" applyFill="1" applyBorder="1" applyAlignment="1">
      <alignment horizontal="right"/>
    </xf>
    <xf numFmtId="175" fontId="1" fillId="41" borderId="10" xfId="0" applyNumberFormat="1" applyFont="1" applyFill="1" applyBorder="1" applyAlignment="1">
      <alignment horizontal="right"/>
    </xf>
    <xf numFmtId="0" fontId="0" fillId="42" borderId="0" xfId="0" applyFill="1" applyAlignment="1">
      <alignment horizontal="center" vertical="center"/>
    </xf>
    <xf numFmtId="0" fontId="1" fillId="43" borderId="25" xfId="0" applyNumberFormat="1" applyFont="1" applyFill="1" applyBorder="1" applyAlignment="1">
      <alignment textRotation="90"/>
    </xf>
    <xf numFmtId="0" fontId="0" fillId="43" borderId="26" xfId="0" applyNumberFormat="1" applyFill="1" applyBorder="1" applyAlignment="1">
      <alignment textRotation="90"/>
    </xf>
    <xf numFmtId="0" fontId="0" fillId="43" borderId="13" xfId="0" applyNumberFormat="1" applyFill="1" applyBorder="1" applyAlignment="1">
      <alignment textRotation="90"/>
    </xf>
    <xf numFmtId="0" fontId="1" fillId="39" borderId="0" xfId="0" applyFont="1" applyFill="1" applyAlignment="1" applyProtection="1">
      <alignment/>
      <protection/>
    </xf>
    <xf numFmtId="0" fontId="1" fillId="0" borderId="0" xfId="0" applyFont="1" applyAlignment="1" applyProtection="1">
      <alignment/>
      <protection/>
    </xf>
    <xf numFmtId="0" fontId="0" fillId="39" borderId="0" xfId="0" applyFill="1" applyAlignment="1" applyProtection="1">
      <alignment vertical="center"/>
      <protection/>
    </xf>
    <xf numFmtId="0" fontId="1" fillId="39" borderId="0" xfId="0" applyFont="1" applyFill="1" applyAlignment="1" applyProtection="1">
      <alignment wrapText="1"/>
      <protection/>
    </xf>
    <xf numFmtId="0" fontId="0" fillId="33" borderId="0" xfId="0" applyFill="1" applyAlignment="1" applyProtection="1">
      <alignment horizontal="right" vertical="center"/>
      <protection/>
    </xf>
    <xf numFmtId="0" fontId="1" fillId="33" borderId="0" xfId="0" applyFont="1" applyFill="1" applyAlignment="1" applyProtection="1">
      <alignment horizontal="right"/>
      <protection/>
    </xf>
    <xf numFmtId="169" fontId="1" fillId="33" borderId="0" xfId="0" applyNumberFormat="1" applyFont="1" applyFill="1" applyAlignment="1" applyProtection="1">
      <alignment/>
      <protection/>
    </xf>
    <xf numFmtId="0" fontId="1" fillId="35" borderId="10" xfId="0" applyFont="1" applyFill="1" applyBorder="1" applyAlignment="1" applyProtection="1">
      <alignment horizontal="center"/>
      <protection/>
    </xf>
    <xf numFmtId="0" fontId="12" fillId="33" borderId="0" xfId="0" applyFont="1" applyFill="1" applyAlignment="1" applyProtection="1">
      <alignment horizontal="right" vertical="top"/>
      <protection/>
    </xf>
    <xf numFmtId="169" fontId="1" fillId="33" borderId="0" xfId="0" applyNumberFormat="1" applyFont="1" applyFill="1" applyBorder="1" applyAlignment="1" applyProtection="1">
      <alignment horizontal="left" vertical="center"/>
      <protection/>
    </xf>
    <xf numFmtId="0" fontId="0" fillId="33" borderId="0" xfId="0" applyFont="1" applyFill="1" applyBorder="1" applyAlignment="1" applyProtection="1">
      <alignment horizontal="right" vertical="top" wrapText="1"/>
      <protection/>
    </xf>
    <xf numFmtId="0" fontId="1" fillId="33" borderId="46" xfId="0" applyFont="1" applyFill="1" applyBorder="1" applyAlignment="1" applyProtection="1">
      <alignment horizontal="center" vertical="center" wrapText="1"/>
      <protection/>
    </xf>
    <xf numFmtId="0" fontId="12" fillId="33" borderId="46" xfId="0" applyFont="1" applyFill="1" applyBorder="1" applyAlignment="1" applyProtection="1">
      <alignment horizontal="center" vertical="center"/>
      <protection/>
    </xf>
    <xf numFmtId="0" fontId="20" fillId="33" borderId="18"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4" fillId="33" borderId="0" xfId="0" applyFont="1" applyFill="1" applyAlignment="1" applyProtection="1">
      <alignment horizontal="left"/>
      <protection/>
    </xf>
    <xf numFmtId="0" fontId="1" fillId="33" borderId="0" xfId="0" applyFont="1" applyFill="1" applyAlignment="1" applyProtection="1">
      <alignment vertical="center" wrapText="1"/>
      <protection/>
    </xf>
    <xf numFmtId="0" fontId="1" fillId="30" borderId="10" xfId="0" applyFont="1" applyFill="1" applyBorder="1" applyAlignment="1" applyProtection="1">
      <alignment horizontal="center"/>
      <protection locked="0"/>
    </xf>
    <xf numFmtId="0" fontId="1" fillId="42" borderId="0" xfId="0" applyFont="1" applyFill="1" applyBorder="1" applyAlignment="1" applyProtection="1">
      <alignment horizontal="center" vertical="center" wrapText="1"/>
      <protection/>
    </xf>
    <xf numFmtId="0" fontId="0" fillId="42" borderId="0" xfId="0" applyFill="1" applyBorder="1" applyAlignment="1">
      <alignment vertical="center" wrapText="1"/>
    </xf>
    <xf numFmtId="0" fontId="0" fillId="42" borderId="41" xfId="0" applyFill="1" applyBorder="1" applyAlignment="1">
      <alignment vertical="center" wrapText="1"/>
    </xf>
    <xf numFmtId="0" fontId="0" fillId="42" borderId="0" xfId="0" applyFont="1" applyFill="1" applyBorder="1" applyAlignment="1" applyProtection="1">
      <alignment horizontal="left" wrapText="1"/>
      <protection/>
    </xf>
    <xf numFmtId="0" fontId="0" fillId="42" borderId="0" xfId="0" applyFont="1" applyFill="1" applyBorder="1" applyAlignment="1">
      <alignment horizontal="center" wrapText="1"/>
    </xf>
    <xf numFmtId="0" fontId="0" fillId="42" borderId="0" xfId="0" applyFont="1" applyFill="1" applyBorder="1" applyAlignment="1" applyProtection="1">
      <alignment horizontal="center" wrapText="1"/>
      <protection/>
    </xf>
    <xf numFmtId="0" fontId="0" fillId="33" borderId="0" xfId="0" applyFont="1" applyFill="1" applyBorder="1" applyAlignment="1" applyProtection="1">
      <alignment vertical="top" wrapText="1"/>
      <protection/>
    </xf>
    <xf numFmtId="0" fontId="0" fillId="42" borderId="0" xfId="0" applyFont="1" applyFill="1" applyBorder="1" applyAlignment="1">
      <alignment horizontal="left" wrapText="1"/>
    </xf>
    <xf numFmtId="0" fontId="0" fillId="42" borderId="41" xfId="0" applyFont="1" applyFill="1" applyBorder="1" applyAlignment="1" applyProtection="1">
      <alignment horizontal="center" wrapText="1"/>
      <protection/>
    </xf>
    <xf numFmtId="0" fontId="0" fillId="33" borderId="0" xfId="0" applyFont="1" applyFill="1" applyBorder="1" applyAlignment="1" applyProtection="1">
      <alignment horizontal="right" wrapText="1"/>
      <protection/>
    </xf>
    <xf numFmtId="172" fontId="1" fillId="44" borderId="10" xfId="0" applyNumberFormat="1" applyFont="1" applyFill="1" applyBorder="1" applyAlignment="1" applyProtection="1">
      <alignment horizontal="center"/>
      <protection/>
    </xf>
    <xf numFmtId="0" fontId="1" fillId="44" borderId="10" xfId="0" applyFont="1" applyFill="1" applyBorder="1" applyAlignment="1" applyProtection="1">
      <alignment horizontal="center"/>
      <protection/>
    </xf>
    <xf numFmtId="0" fontId="0" fillId="42" borderId="41" xfId="0" applyFont="1" applyFill="1" applyBorder="1" applyAlignment="1">
      <alignment horizontal="center" wrapText="1"/>
    </xf>
    <xf numFmtId="0" fontId="0" fillId="33" borderId="25" xfId="0" applyFont="1" applyFill="1" applyBorder="1" applyAlignment="1" applyProtection="1">
      <alignment horizontal="center" vertical="top" wrapText="1"/>
      <protection/>
    </xf>
    <xf numFmtId="0" fontId="0" fillId="33" borderId="26" xfId="0" applyFont="1" applyFill="1" applyBorder="1" applyAlignment="1" applyProtection="1">
      <alignment horizontal="right" wrapText="1"/>
      <protection/>
    </xf>
    <xf numFmtId="0" fontId="0" fillId="33" borderId="13" xfId="0" applyFont="1" applyFill="1" applyBorder="1" applyAlignment="1" applyProtection="1">
      <alignment horizontal="right" wrapText="1"/>
      <protection/>
    </xf>
    <xf numFmtId="0" fontId="12" fillId="33" borderId="0" xfId="0" applyFont="1" applyFill="1" applyBorder="1" applyAlignment="1" applyProtection="1">
      <alignment horizontal="center" vertical="center"/>
      <protection/>
    </xf>
    <xf numFmtId="172" fontId="1" fillId="45" borderId="10" xfId="0" applyNumberFormat="1" applyFont="1" applyFill="1" applyBorder="1" applyAlignment="1" applyProtection="1">
      <alignment horizontal="center"/>
      <protection/>
    </xf>
    <xf numFmtId="169" fontId="75" fillId="33" borderId="0" xfId="0" applyNumberFormat="1" applyFont="1" applyFill="1" applyAlignment="1" applyProtection="1">
      <alignment horizontal="center"/>
      <protection/>
    </xf>
    <xf numFmtId="172" fontId="1" fillId="33" borderId="0" xfId="0" applyNumberFormat="1" applyFont="1" applyFill="1" applyAlignment="1" applyProtection="1">
      <alignment/>
      <protection/>
    </xf>
    <xf numFmtId="0" fontId="1" fillId="33" borderId="47" xfId="0" applyFont="1" applyFill="1" applyBorder="1" applyAlignment="1">
      <alignment/>
    </xf>
    <xf numFmtId="0" fontId="1" fillId="43" borderId="14" xfId="0" applyNumberFormat="1" applyFont="1" applyFill="1" applyBorder="1" applyAlignment="1" applyProtection="1">
      <alignment textRotation="90"/>
      <protection/>
    </xf>
    <xf numFmtId="0" fontId="0" fillId="43" borderId="20" xfId="0" applyNumberFormat="1" applyFill="1" applyBorder="1" applyAlignment="1" applyProtection="1">
      <alignment textRotation="90"/>
      <protection/>
    </xf>
    <xf numFmtId="0" fontId="0" fillId="46" borderId="14" xfId="0" applyFill="1" applyBorder="1" applyAlignment="1" applyProtection="1">
      <alignment horizontal="left" vertical="center"/>
      <protection/>
    </xf>
    <xf numFmtId="0" fontId="16" fillId="46" borderId="20" xfId="0" applyNumberFormat="1" applyFont="1" applyFill="1" applyBorder="1" applyAlignment="1" applyProtection="1">
      <alignment horizontal="left" vertical="center" textRotation="90"/>
      <protection/>
    </xf>
    <xf numFmtId="0" fontId="17" fillId="47" borderId="14" xfId="0" applyFont="1" applyFill="1" applyBorder="1" applyAlignment="1" applyProtection="1">
      <alignment horizontal="left" vertical="center" textRotation="90"/>
      <protection/>
    </xf>
    <xf numFmtId="0" fontId="17" fillId="47" borderId="20" xfId="0" applyFont="1" applyFill="1" applyBorder="1" applyAlignment="1" applyProtection="1">
      <alignment horizontal="left" vertical="center" textRotation="90"/>
      <protection/>
    </xf>
    <xf numFmtId="0" fontId="17" fillId="44" borderId="14" xfId="0" applyFont="1" applyFill="1" applyBorder="1" applyAlignment="1" applyProtection="1">
      <alignment horizontal="left" vertical="center" textRotation="90"/>
      <protection/>
    </xf>
    <xf numFmtId="0" fontId="17" fillId="44" borderId="20" xfId="0" applyFont="1" applyFill="1" applyBorder="1" applyAlignment="1" applyProtection="1">
      <alignment horizontal="left" vertical="center" textRotation="90"/>
      <protection/>
    </xf>
    <xf numFmtId="0" fontId="0" fillId="42" borderId="0" xfId="0" applyFill="1" applyBorder="1" applyAlignment="1" applyProtection="1">
      <alignment vertical="top"/>
      <protection/>
    </xf>
    <xf numFmtId="0" fontId="0" fillId="42" borderId="0" xfId="0" applyFill="1" applyBorder="1" applyAlignment="1" applyProtection="1">
      <alignment/>
      <protection/>
    </xf>
    <xf numFmtId="0" fontId="1" fillId="33" borderId="0" xfId="0" applyFont="1" applyFill="1" applyBorder="1" applyAlignment="1" applyProtection="1">
      <alignment/>
      <protection/>
    </xf>
    <xf numFmtId="1" fontId="1" fillId="45" borderId="10" xfId="0" applyNumberFormat="1" applyFont="1" applyFill="1" applyBorder="1" applyAlignment="1" applyProtection="1">
      <alignment horizontal="center"/>
      <protection/>
    </xf>
    <xf numFmtId="0" fontId="1" fillId="36" borderId="33" xfId="0" applyFont="1" applyFill="1" applyBorder="1" applyAlignment="1">
      <alignment horizontal="center" vertical="center"/>
    </xf>
    <xf numFmtId="0" fontId="1" fillId="36" borderId="48" xfId="0" applyFont="1" applyFill="1" applyBorder="1" applyAlignment="1">
      <alignment horizontal="center" vertical="center"/>
    </xf>
    <xf numFmtId="0" fontId="1" fillId="0" borderId="42" xfId="0" applyFont="1" applyFill="1" applyBorder="1" applyAlignment="1">
      <alignment horizontal="center"/>
    </xf>
    <xf numFmtId="14" fontId="1" fillId="0" borderId="0" xfId="0" applyNumberFormat="1" applyFont="1" applyFill="1" applyBorder="1" applyAlignment="1" applyProtection="1">
      <alignment horizontal="right" vertical="center"/>
      <protection/>
    </xf>
    <xf numFmtId="0" fontId="1" fillId="0" borderId="28" xfId="0" applyFont="1" applyBorder="1" applyAlignment="1">
      <alignment horizontal="center"/>
    </xf>
    <xf numFmtId="0" fontId="1" fillId="0" borderId="29" xfId="0" applyFont="1" applyBorder="1" applyAlignment="1">
      <alignment horizontal="center"/>
    </xf>
    <xf numFmtId="0" fontId="1" fillId="0" borderId="27" xfId="0" applyFont="1" applyBorder="1" applyAlignment="1">
      <alignment horizontal="center" wrapText="1"/>
    </xf>
    <xf numFmtId="0" fontId="1" fillId="33" borderId="0" xfId="0" applyNumberFormat="1" applyFont="1" applyFill="1" applyAlignment="1" applyProtection="1">
      <alignment/>
      <protection/>
    </xf>
    <xf numFmtId="0" fontId="0" fillId="36" borderId="39" xfId="0" applyFont="1" applyFill="1" applyBorder="1" applyAlignment="1">
      <alignment horizontal="center"/>
    </xf>
    <xf numFmtId="0" fontId="0" fillId="0" borderId="31" xfId="0" applyFont="1" applyBorder="1" applyAlignment="1">
      <alignment horizontal="center"/>
    </xf>
    <xf numFmtId="0" fontId="0" fillId="0" borderId="28" xfId="0" applyFont="1" applyBorder="1" applyAlignment="1">
      <alignment horizontal="center"/>
    </xf>
    <xf numFmtId="0" fontId="0" fillId="0" borderId="39" xfId="0" applyFont="1" applyBorder="1" applyAlignment="1">
      <alignment horizontal="center"/>
    </xf>
    <xf numFmtId="0" fontId="0" fillId="36" borderId="40" xfId="0" applyFont="1" applyFill="1" applyBorder="1" applyAlignment="1">
      <alignment horizontal="center"/>
    </xf>
    <xf numFmtId="0" fontId="0" fillId="0" borderId="32" xfId="0" applyFont="1" applyBorder="1" applyAlignment="1">
      <alignment horizontal="center"/>
    </xf>
    <xf numFmtId="0" fontId="0" fillId="0" borderId="29" xfId="0" applyFont="1" applyBorder="1" applyAlignment="1">
      <alignment horizontal="center"/>
    </xf>
    <xf numFmtId="0" fontId="0" fillId="0" borderId="40" xfId="0" applyFont="1" applyBorder="1" applyAlignment="1">
      <alignment horizontal="center"/>
    </xf>
    <xf numFmtId="0" fontId="1" fillId="0" borderId="49" xfId="0" applyFont="1" applyBorder="1" applyAlignment="1">
      <alignment horizontal="center"/>
    </xf>
    <xf numFmtId="172" fontId="1" fillId="0" borderId="50" xfId="0" applyNumberFormat="1" applyFont="1" applyBorder="1" applyAlignment="1">
      <alignment horizontal="center"/>
    </xf>
    <xf numFmtId="172" fontId="1" fillId="0" borderId="51" xfId="0" applyNumberFormat="1" applyFont="1" applyBorder="1" applyAlignment="1">
      <alignment horizontal="center"/>
    </xf>
    <xf numFmtId="0" fontId="1" fillId="0" borderId="48" xfId="0" applyFont="1" applyBorder="1" applyAlignment="1">
      <alignment horizontal="center"/>
    </xf>
    <xf numFmtId="1" fontId="1" fillId="0" borderId="39" xfId="0" applyNumberFormat="1" applyFont="1" applyBorder="1" applyAlignment="1">
      <alignment horizontal="center"/>
    </xf>
    <xf numFmtId="1" fontId="1" fillId="0" borderId="40" xfId="0" applyNumberFormat="1" applyFont="1" applyBorder="1" applyAlignment="1">
      <alignment horizontal="center"/>
    </xf>
    <xf numFmtId="172" fontId="1" fillId="0" borderId="35" xfId="0" applyNumberFormat="1" applyFont="1" applyBorder="1" applyAlignment="1">
      <alignment horizontal="center"/>
    </xf>
    <xf numFmtId="172" fontId="1" fillId="0" borderId="36" xfId="0" applyNumberFormat="1" applyFont="1" applyBorder="1" applyAlignment="1">
      <alignment horizontal="center"/>
    </xf>
    <xf numFmtId="1" fontId="1" fillId="36" borderId="12" xfId="0" applyNumberFormat="1" applyFont="1" applyFill="1" applyBorder="1" applyAlignment="1" applyProtection="1">
      <alignment horizontal="center"/>
      <protection/>
    </xf>
    <xf numFmtId="1" fontId="1" fillId="36" borderId="52" xfId="0" applyNumberFormat="1" applyFont="1" applyFill="1" applyBorder="1" applyAlignment="1" applyProtection="1">
      <alignment horizontal="center"/>
      <protection/>
    </xf>
    <xf numFmtId="0" fontId="1" fillId="36" borderId="50" xfId="0" applyFont="1" applyFill="1" applyBorder="1" applyAlignment="1" applyProtection="1">
      <alignment horizontal="center"/>
      <protection/>
    </xf>
    <xf numFmtId="0" fontId="1" fillId="36" borderId="51" xfId="0" applyFont="1" applyFill="1" applyBorder="1" applyAlignment="1" applyProtection="1">
      <alignment horizontal="center"/>
      <protection/>
    </xf>
    <xf numFmtId="0" fontId="1" fillId="0" borderId="42" xfId="0" applyFont="1" applyBorder="1" applyAlignment="1">
      <alignment horizontal="center"/>
    </xf>
    <xf numFmtId="0" fontId="1" fillId="0" borderId="30" xfId="0" applyFont="1" applyBorder="1" applyAlignment="1">
      <alignment horizontal="center" wrapText="1"/>
    </xf>
    <xf numFmtId="1" fontId="1" fillId="0" borderId="31" xfId="0" applyNumberFormat="1" applyFont="1" applyBorder="1" applyAlignment="1" applyProtection="1">
      <alignment horizontal="center"/>
      <protection/>
    </xf>
    <xf numFmtId="1" fontId="1" fillId="0" borderId="32" xfId="0" applyNumberFormat="1" applyFont="1" applyBorder="1" applyAlignment="1" applyProtection="1">
      <alignment horizontal="center"/>
      <protection/>
    </xf>
    <xf numFmtId="1" fontId="1" fillId="0" borderId="28" xfId="0" applyNumberFormat="1" applyFont="1" applyBorder="1" applyAlignment="1">
      <alignment horizontal="center"/>
    </xf>
    <xf numFmtId="1" fontId="1" fillId="0" borderId="29" xfId="0" applyNumberFormat="1" applyFont="1" applyBorder="1" applyAlignment="1">
      <alignment horizontal="center"/>
    </xf>
    <xf numFmtId="169" fontId="1" fillId="33" borderId="0" xfId="0" applyNumberFormat="1" applyFont="1" applyFill="1" applyAlignment="1" applyProtection="1">
      <alignment/>
      <protection/>
    </xf>
    <xf numFmtId="0" fontId="1" fillId="45" borderId="10" xfId="0" applyFont="1" applyFill="1" applyBorder="1" applyAlignment="1" applyProtection="1">
      <alignment horizontal="center"/>
      <protection/>
    </xf>
    <xf numFmtId="0" fontId="1" fillId="42" borderId="0" xfId="0" applyFont="1" applyFill="1" applyAlignment="1">
      <alignment horizontal="center" vertical="center" wrapText="1"/>
    </xf>
    <xf numFmtId="0" fontId="0" fillId="42" borderId="0" xfId="0" applyFill="1" applyAlignment="1">
      <alignment wrapText="1"/>
    </xf>
    <xf numFmtId="0" fontId="1" fillId="42" borderId="0" xfId="0" applyFont="1" applyFill="1" applyBorder="1" applyAlignment="1" applyProtection="1">
      <alignment horizontal="center" vertical="center"/>
      <protection/>
    </xf>
    <xf numFmtId="0" fontId="4" fillId="42" borderId="0" xfId="0" applyFont="1" applyFill="1" applyBorder="1" applyAlignment="1" applyProtection="1">
      <alignment horizontal="center" vertical="center"/>
      <protection/>
    </xf>
    <xf numFmtId="172" fontId="1" fillId="45" borderId="10" xfId="0" applyNumberFormat="1" applyFont="1" applyFill="1" applyBorder="1" applyAlignment="1">
      <alignment horizontal="center"/>
    </xf>
    <xf numFmtId="0" fontId="18" fillId="33" borderId="0" xfId="0" applyNumberFormat="1" applyFont="1" applyFill="1" applyBorder="1" applyAlignment="1" applyProtection="1">
      <alignment horizontal="center" vertical="center" wrapText="1"/>
      <protection/>
    </xf>
    <xf numFmtId="0" fontId="18" fillId="33" borderId="0" xfId="0" applyNumberFormat="1" applyFont="1" applyFill="1" applyBorder="1" applyAlignment="1">
      <alignment horizontal="center"/>
    </xf>
    <xf numFmtId="0" fontId="1" fillId="42" borderId="21" xfId="0" applyFont="1" applyFill="1" applyBorder="1" applyAlignment="1">
      <alignment wrapText="1"/>
    </xf>
    <xf numFmtId="0" fontId="18" fillId="33" borderId="0" xfId="0" applyFont="1" applyFill="1" applyAlignment="1" applyProtection="1">
      <alignment horizontal="center" wrapText="1"/>
      <protection/>
    </xf>
    <xf numFmtId="0" fontId="19" fillId="46" borderId="39" xfId="0" applyNumberFormat="1" applyFont="1" applyFill="1" applyBorder="1" applyAlignment="1" applyProtection="1">
      <alignment horizontal="center" vertical="center"/>
      <protection/>
    </xf>
    <xf numFmtId="0" fontId="19" fillId="48" borderId="40" xfId="0" applyFont="1" applyFill="1" applyBorder="1" applyAlignment="1" applyProtection="1">
      <alignment horizontal="center" vertical="center"/>
      <protection/>
    </xf>
    <xf numFmtId="0" fontId="18" fillId="33" borderId="21" xfId="0" applyFont="1" applyFill="1" applyBorder="1" applyAlignment="1">
      <alignment horizontal="center" vertical="center" wrapText="1"/>
    </xf>
    <xf numFmtId="0" fontId="18" fillId="33" borderId="21" xfId="0" applyFont="1" applyFill="1" applyBorder="1" applyAlignment="1">
      <alignment horizontal="center" vertical="center"/>
    </xf>
    <xf numFmtId="0" fontId="20" fillId="33" borderId="21" xfId="0" applyFont="1" applyFill="1" applyBorder="1" applyAlignment="1">
      <alignment horizontal="center" vertical="center"/>
    </xf>
    <xf numFmtId="169" fontId="1" fillId="33" borderId="53" xfId="0" applyNumberFormat="1" applyFont="1" applyFill="1" applyBorder="1" applyAlignment="1" applyProtection="1">
      <alignment horizontal="left"/>
      <protection hidden="1"/>
    </xf>
    <xf numFmtId="169" fontId="1" fillId="42" borderId="0" xfId="0" applyNumberFormat="1" applyFont="1" applyFill="1" applyBorder="1" applyAlignment="1">
      <alignment/>
    </xf>
    <xf numFmtId="0" fontId="17" fillId="42" borderId="0" xfId="0" applyFont="1" applyFill="1" applyBorder="1" applyAlignment="1">
      <alignment horizontal="justify" vertical="center"/>
    </xf>
    <xf numFmtId="0" fontId="1" fillId="42" borderId="0" xfId="0" applyFont="1" applyFill="1" applyBorder="1" applyAlignment="1">
      <alignment/>
    </xf>
    <xf numFmtId="0" fontId="0" fillId="42" borderId="0" xfId="0" applyFill="1" applyBorder="1" applyAlignment="1">
      <alignment/>
    </xf>
    <xf numFmtId="0" fontId="0" fillId="33" borderId="41" xfId="0" applyFill="1" applyBorder="1" applyAlignment="1">
      <alignment horizontal="left" vertical="center"/>
    </xf>
    <xf numFmtId="0" fontId="0" fillId="42" borderId="21" xfId="0" applyFill="1" applyBorder="1" applyAlignment="1">
      <alignment wrapText="1"/>
    </xf>
    <xf numFmtId="0" fontId="1" fillId="33" borderId="19" xfId="0" applyFont="1" applyFill="1" applyBorder="1" applyAlignment="1" applyProtection="1">
      <alignment horizontal="center" vertical="center"/>
      <protection/>
    </xf>
    <xf numFmtId="0" fontId="1" fillId="33" borderId="0" xfId="0" applyFont="1" applyFill="1" applyAlignment="1">
      <alignment horizontal="center" vertical="center" wrapText="1"/>
    </xf>
    <xf numFmtId="0" fontId="35" fillId="33" borderId="0" xfId="0" applyFont="1" applyFill="1" applyAlignment="1">
      <alignment/>
    </xf>
    <xf numFmtId="169" fontId="35" fillId="33" borderId="0" xfId="0" applyNumberFormat="1" applyFont="1" applyFill="1" applyBorder="1" applyAlignment="1">
      <alignment horizontal="center"/>
    </xf>
    <xf numFmtId="0" fontId="1" fillId="0" borderId="19" xfId="0" applyFont="1" applyBorder="1" applyAlignment="1">
      <alignment horizontal="center" vertical="center"/>
    </xf>
    <xf numFmtId="1" fontId="1" fillId="0" borderId="31" xfId="0" applyNumberFormat="1" applyFont="1" applyBorder="1" applyAlignment="1">
      <alignment horizontal="center"/>
    </xf>
    <xf numFmtId="0" fontId="35" fillId="33" borderId="0" xfId="0" applyFont="1" applyFill="1" applyAlignment="1" applyProtection="1">
      <alignment/>
      <protection/>
    </xf>
    <xf numFmtId="0" fontId="1" fillId="42" borderId="0" xfId="0" applyFont="1" applyFill="1" applyAlignment="1">
      <alignment/>
    </xf>
    <xf numFmtId="0" fontId="1" fillId="33" borderId="0" xfId="0" applyFont="1" applyFill="1" applyBorder="1" applyAlignment="1" applyProtection="1">
      <alignment horizontal="justify" vertical="center"/>
      <protection/>
    </xf>
    <xf numFmtId="0" fontId="0" fillId="42" borderId="0" xfId="0" applyFill="1" applyBorder="1" applyAlignment="1">
      <alignment/>
    </xf>
    <xf numFmtId="0" fontId="1" fillId="33" borderId="0" xfId="0" applyFont="1" applyFill="1" applyAlignment="1" applyProtection="1">
      <alignment vertical="center"/>
      <protection/>
    </xf>
    <xf numFmtId="0" fontId="1" fillId="42" borderId="15" xfId="0" applyFont="1" applyFill="1" applyBorder="1" applyAlignment="1">
      <alignment/>
    </xf>
    <xf numFmtId="0" fontId="0" fillId="42" borderId="15" xfId="0" applyFill="1" applyBorder="1" applyAlignment="1">
      <alignment/>
    </xf>
    <xf numFmtId="0" fontId="0" fillId="42" borderId="0" xfId="0" applyFill="1" applyAlignment="1">
      <alignment/>
    </xf>
    <xf numFmtId="0" fontId="0" fillId="42" borderId="0" xfId="0" applyFill="1" applyAlignment="1">
      <alignment horizontal="center"/>
    </xf>
    <xf numFmtId="175" fontId="1" fillId="42" borderId="26" xfId="0" applyNumberFormat="1" applyFont="1" applyFill="1" applyBorder="1" applyAlignment="1" applyProtection="1">
      <alignment horizontal="center"/>
      <protection/>
    </xf>
    <xf numFmtId="169" fontId="1" fillId="42" borderId="0" xfId="0" applyNumberFormat="1" applyFont="1" applyFill="1" applyBorder="1" applyAlignment="1">
      <alignment horizontal="center"/>
    </xf>
    <xf numFmtId="0" fontId="1" fillId="42" borderId="0" xfId="0" applyFont="1" applyFill="1" applyBorder="1" applyAlignment="1" applyProtection="1">
      <alignment horizontal="justify" vertical="center" wrapText="1"/>
      <protection/>
    </xf>
    <xf numFmtId="0" fontId="1" fillId="42" borderId="0" xfId="0" applyFont="1" applyFill="1" applyBorder="1" applyAlignment="1">
      <alignment vertical="center" wrapText="1"/>
    </xf>
    <xf numFmtId="0" fontId="1" fillId="42" borderId="0" xfId="0" applyFont="1" applyFill="1" applyBorder="1" applyAlignment="1" applyProtection="1">
      <alignment horizontal="justify" vertical="center"/>
      <protection/>
    </xf>
    <xf numFmtId="0" fontId="1" fillId="42" borderId="0" xfId="0" applyFont="1" applyFill="1" applyAlignment="1">
      <alignment horizontal="left" wrapText="1"/>
    </xf>
    <xf numFmtId="0" fontId="0" fillId="0" borderId="0" xfId="0" applyAlignment="1">
      <alignment horizontal="left"/>
    </xf>
    <xf numFmtId="0" fontId="1" fillId="35" borderId="12" xfId="0" applyFont="1" applyFill="1" applyBorder="1" applyAlignment="1">
      <alignment horizontal="center"/>
    </xf>
    <xf numFmtId="0" fontId="1" fillId="35" borderId="35" xfId="0" applyFont="1" applyFill="1" applyBorder="1" applyAlignment="1">
      <alignment horizontal="center"/>
    </xf>
    <xf numFmtId="169" fontId="1" fillId="33" borderId="0" xfId="0" applyNumberFormat="1" applyFont="1" applyFill="1" applyAlignment="1">
      <alignment horizontal="center" vertical="center"/>
    </xf>
    <xf numFmtId="169" fontId="4" fillId="33" borderId="0" xfId="0" applyNumberFormat="1" applyFont="1" applyFill="1" applyBorder="1" applyAlignment="1">
      <alignment horizontal="center" vertical="center"/>
    </xf>
    <xf numFmtId="175" fontId="1" fillId="39" borderId="54" xfId="0" applyNumberFormat="1" applyFont="1" applyFill="1" applyBorder="1" applyAlignment="1">
      <alignment horizontal="center" vertical="center"/>
    </xf>
    <xf numFmtId="175" fontId="1" fillId="39" borderId="42" xfId="0" applyNumberFormat="1" applyFont="1" applyFill="1" applyBorder="1" applyAlignment="1">
      <alignment horizontal="center" vertical="center"/>
    </xf>
    <xf numFmtId="0" fontId="1" fillId="33" borderId="26" xfId="0" applyFont="1" applyFill="1" applyBorder="1" applyAlignment="1">
      <alignment horizontal="center" vertical="top" wrapText="1"/>
    </xf>
    <xf numFmtId="0" fontId="0" fillId="0" borderId="21" xfId="0" applyBorder="1" applyAlignment="1">
      <alignment horizontal="center" vertical="top" wrapText="1"/>
    </xf>
    <xf numFmtId="0" fontId="1" fillId="33" borderId="55" xfId="0" applyNumberFormat="1" applyFont="1" applyFill="1" applyBorder="1" applyAlignment="1">
      <alignment horizontal="center" vertical="center" wrapText="1"/>
    </xf>
    <xf numFmtId="0" fontId="1" fillId="0" borderId="55" xfId="0" applyFont="1" applyBorder="1" applyAlignment="1">
      <alignment/>
    </xf>
    <xf numFmtId="0" fontId="1" fillId="0" borderId="42" xfId="0" applyFont="1" applyBorder="1" applyAlignment="1">
      <alignment/>
    </xf>
    <xf numFmtId="0" fontId="23" fillId="33" borderId="26" xfId="0" applyFont="1" applyFill="1" applyBorder="1" applyAlignment="1">
      <alignment horizontal="left" vertical="center"/>
    </xf>
    <xf numFmtId="0" fontId="23" fillId="0" borderId="21" xfId="0" applyFont="1" applyBorder="1" applyAlignment="1">
      <alignment horizontal="left" vertical="center"/>
    </xf>
    <xf numFmtId="0" fontId="23" fillId="0" borderId="26" xfId="0" applyFont="1" applyBorder="1" applyAlignment="1">
      <alignment horizontal="left" vertical="center"/>
    </xf>
    <xf numFmtId="1" fontId="1" fillId="41" borderId="54" xfId="0" applyNumberFormat="1" applyFont="1" applyFill="1" applyBorder="1" applyAlignment="1">
      <alignment horizontal="center" vertical="center"/>
    </xf>
    <xf numFmtId="0" fontId="0" fillId="41" borderId="42" xfId="0" applyFont="1" applyFill="1" applyBorder="1" applyAlignment="1">
      <alignment/>
    </xf>
    <xf numFmtId="0" fontId="1" fillId="33" borderId="0" xfId="0" applyFont="1" applyFill="1" applyBorder="1" applyAlignment="1">
      <alignment horizontal="center" vertical="center"/>
    </xf>
    <xf numFmtId="0" fontId="1" fillId="33" borderId="41" xfId="0" applyFont="1" applyFill="1" applyBorder="1" applyAlignment="1">
      <alignment horizontal="center" vertical="center"/>
    </xf>
    <xf numFmtId="172" fontId="5" fillId="34" borderId="54" xfId="0" applyNumberFormat="1" applyFont="1" applyFill="1" applyBorder="1" applyAlignment="1">
      <alignment horizontal="center" vertical="center"/>
    </xf>
    <xf numFmtId="0" fontId="0" fillId="0" borderId="56" xfId="0" applyBorder="1" applyAlignment="1">
      <alignment/>
    </xf>
    <xf numFmtId="2" fontId="1" fillId="33" borderId="0" xfId="0" applyNumberFormat="1" applyFont="1" applyFill="1" applyBorder="1" applyAlignment="1">
      <alignment horizontal="left" vertical="center" wrapText="1"/>
    </xf>
    <xf numFmtId="2" fontId="1" fillId="33" borderId="0" xfId="0" applyNumberFormat="1" applyFont="1" applyFill="1" applyBorder="1" applyAlignment="1">
      <alignment horizontal="left" vertical="center"/>
    </xf>
    <xf numFmtId="0" fontId="0" fillId="0" borderId="21"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1" fillId="33" borderId="0" xfId="0" applyFont="1" applyFill="1" applyBorder="1" applyAlignment="1">
      <alignment horizontal="center" vertical="center" wrapText="1"/>
    </xf>
    <xf numFmtId="0" fontId="1" fillId="0" borderId="41" xfId="0" applyFont="1" applyBorder="1" applyAlignment="1">
      <alignment vertical="center"/>
    </xf>
    <xf numFmtId="0" fontId="0" fillId="39" borderId="0" xfId="0" applyFill="1" applyAlignment="1">
      <alignment vertical="center"/>
    </xf>
    <xf numFmtId="0" fontId="1" fillId="33" borderId="0" xfId="0" applyFont="1" applyFill="1" applyAlignment="1">
      <alignment horizontal="center"/>
    </xf>
    <xf numFmtId="0" fontId="0" fillId="0" borderId="0" xfId="0" applyAlignment="1">
      <alignment horizontal="center"/>
    </xf>
    <xf numFmtId="0" fontId="18" fillId="34" borderId="37"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58" xfId="0" applyFont="1" applyFill="1" applyBorder="1" applyAlignment="1">
      <alignment horizontal="center" vertical="center" wrapText="1"/>
    </xf>
    <xf numFmtId="0" fontId="1" fillId="33" borderId="0" xfId="0" applyFont="1" applyFill="1" applyAlignment="1">
      <alignment horizontal="center" vertical="center" wrapText="1"/>
    </xf>
    <xf numFmtId="0" fontId="4" fillId="33" borderId="0" xfId="0" applyFont="1" applyFill="1" applyBorder="1" applyAlignment="1">
      <alignment horizontal="center" vertical="center"/>
    </xf>
    <xf numFmtId="0" fontId="1" fillId="33" borderId="0" xfId="0" applyFont="1" applyFill="1" applyAlignment="1">
      <alignment horizontal="center" vertical="center"/>
    </xf>
    <xf numFmtId="0" fontId="1" fillId="0" borderId="0" xfId="0" applyFont="1" applyAlignment="1">
      <alignment horizontal="center" vertical="center" wrapText="1"/>
    </xf>
    <xf numFmtId="0" fontId="0" fillId="37" borderId="12" xfId="0" applyFont="1" applyFill="1" applyBorder="1" applyAlignment="1" applyProtection="1">
      <alignment horizontal="left"/>
      <protection locked="0"/>
    </xf>
    <xf numFmtId="0" fontId="0" fillId="37" borderId="59" xfId="0" applyFont="1" applyFill="1" applyBorder="1" applyAlignment="1" applyProtection="1">
      <alignment horizontal="left"/>
      <protection locked="0"/>
    </xf>
    <xf numFmtId="0" fontId="0" fillId="37" borderId="35" xfId="0" applyFont="1" applyFill="1" applyBorder="1" applyAlignment="1" applyProtection="1">
      <alignment horizontal="left"/>
      <protection locked="0"/>
    </xf>
    <xf numFmtId="172" fontId="5" fillId="34" borderId="14" xfId="0" applyNumberFormat="1" applyFont="1" applyFill="1" applyBorder="1" applyAlignment="1">
      <alignment horizontal="center" vertical="center"/>
    </xf>
    <xf numFmtId="172" fontId="5" fillId="34" borderId="60" xfId="0" applyNumberFormat="1" applyFont="1" applyFill="1" applyBorder="1" applyAlignment="1">
      <alignment horizontal="center" vertical="center"/>
    </xf>
    <xf numFmtId="0" fontId="0" fillId="37" borderId="10" xfId="0" applyFont="1" applyFill="1" applyBorder="1" applyAlignment="1" applyProtection="1">
      <alignment horizontal="left"/>
      <protection locked="0"/>
    </xf>
    <xf numFmtId="0" fontId="0" fillId="0" borderId="10" xfId="0" applyBorder="1" applyAlignment="1" applyProtection="1">
      <alignment horizontal="left"/>
      <protection locked="0"/>
    </xf>
    <xf numFmtId="0" fontId="4" fillId="33" borderId="37" xfId="0" applyFont="1" applyFill="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8" xfId="0" applyBorder="1" applyAlignment="1">
      <alignment horizontal="center" vertical="top"/>
    </xf>
    <xf numFmtId="0" fontId="0" fillId="0" borderId="0" xfId="0" applyBorder="1" applyAlignment="1">
      <alignment horizontal="center" vertical="top"/>
    </xf>
    <xf numFmtId="0" fontId="0" fillId="0" borderId="21" xfId="0" applyBorder="1" applyAlignment="1">
      <alignment horizontal="center" vertical="top"/>
    </xf>
    <xf numFmtId="0" fontId="0" fillId="0" borderId="0" xfId="0" applyAlignment="1">
      <alignment horizontal="center" vertical="top"/>
    </xf>
    <xf numFmtId="0" fontId="1" fillId="33" borderId="0" xfId="0" applyFont="1" applyFill="1" applyBorder="1" applyAlignment="1">
      <alignment horizontal="center" wrapText="1"/>
    </xf>
    <xf numFmtId="0" fontId="0" fillId="0" borderId="0" xfId="0" applyAlignment="1">
      <alignment wrapText="1"/>
    </xf>
    <xf numFmtId="0" fontId="0" fillId="33" borderId="37" xfId="0" applyNumberFormat="1"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1" fillId="35" borderId="10" xfId="0" applyFont="1" applyFill="1" applyBorder="1" applyAlignment="1">
      <alignment horizontal="right"/>
    </xf>
    <xf numFmtId="0" fontId="1" fillId="0" borderId="10" xfId="0" applyFont="1" applyBorder="1" applyAlignment="1">
      <alignment horizontal="right"/>
    </xf>
    <xf numFmtId="0" fontId="0" fillId="0" borderId="10" xfId="0" applyBorder="1" applyAlignment="1">
      <alignment horizontal="right"/>
    </xf>
    <xf numFmtId="2" fontId="1" fillId="33" borderId="37" xfId="0" applyNumberFormat="1" applyFont="1" applyFill="1" applyBorder="1" applyAlignment="1">
      <alignment horizontal="center"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37" borderId="10" xfId="0" applyFill="1" applyBorder="1" applyAlignment="1" applyProtection="1">
      <alignment horizontal="left"/>
      <protection locked="0"/>
    </xf>
    <xf numFmtId="0" fontId="0" fillId="42" borderId="22"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 fillId="35" borderId="25" xfId="0" applyFont="1" applyFill="1" applyBorder="1" applyAlignment="1">
      <alignment horizontal="center" vertical="center"/>
    </xf>
    <xf numFmtId="0" fontId="1" fillId="0" borderId="46" xfId="0" applyFont="1" applyBorder="1" applyAlignment="1">
      <alignment vertical="center"/>
    </xf>
    <xf numFmtId="0" fontId="0" fillId="0" borderId="61" xfId="0" applyBorder="1" applyAlignment="1">
      <alignment vertical="center"/>
    </xf>
    <xf numFmtId="0" fontId="1" fillId="0" borderId="13" xfId="0" applyFont="1" applyBorder="1" applyAlignment="1">
      <alignment vertical="center"/>
    </xf>
    <xf numFmtId="0" fontId="0" fillId="0" borderId="11" xfId="0" applyBorder="1" applyAlignment="1">
      <alignment vertical="center"/>
    </xf>
    <xf numFmtId="0" fontId="12" fillId="33" borderId="46" xfId="0" applyFont="1" applyFill="1" applyBorder="1" applyAlignment="1">
      <alignment horizontal="right" vertical="top"/>
    </xf>
    <xf numFmtId="0" fontId="0" fillId="0" borderId="46" xfId="0" applyBorder="1" applyAlignment="1">
      <alignment/>
    </xf>
    <xf numFmtId="172" fontId="5" fillId="37" borderId="14" xfId="0" applyNumberFormat="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33" borderId="18" xfId="0" applyFont="1" applyFill="1" applyBorder="1" applyAlignment="1">
      <alignment horizontal="center" vertical="center" wrapText="1"/>
    </xf>
    <xf numFmtId="0" fontId="23" fillId="0" borderId="4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172" fontId="5" fillId="49" borderId="14" xfId="0" applyNumberFormat="1" applyFont="1" applyFill="1" applyBorder="1" applyAlignment="1">
      <alignment horizontal="center" vertical="center"/>
    </xf>
    <xf numFmtId="172" fontId="7" fillId="49" borderId="20" xfId="0" applyNumberFormat="1" applyFont="1" applyFill="1" applyBorder="1" applyAlignment="1">
      <alignment/>
    </xf>
    <xf numFmtId="0" fontId="4" fillId="33" borderId="0" xfId="0" applyFont="1" applyFill="1" applyAlignment="1">
      <alignment horizontal="left"/>
    </xf>
    <xf numFmtId="0" fontId="4" fillId="0" borderId="0" xfId="0" applyFont="1" applyAlignment="1">
      <alignment horizontal="left"/>
    </xf>
    <xf numFmtId="172" fontId="5" fillId="50" borderId="54" xfId="0" applyNumberFormat="1" applyFont="1" applyFill="1" applyBorder="1" applyAlignment="1">
      <alignment horizontal="center" vertical="center"/>
    </xf>
    <xf numFmtId="0" fontId="0" fillId="50" borderId="56" xfId="0" applyFill="1" applyBorder="1" applyAlignment="1">
      <alignment/>
    </xf>
    <xf numFmtId="0" fontId="1" fillId="33" borderId="18" xfId="0" applyFont="1" applyFill="1" applyBorder="1" applyAlignment="1">
      <alignment horizontal="center" vertical="center" wrapText="1"/>
    </xf>
    <xf numFmtId="0" fontId="0" fillId="0" borderId="18" xfId="0" applyBorder="1" applyAlignment="1">
      <alignment vertical="center"/>
    </xf>
    <xf numFmtId="0" fontId="0" fillId="0" borderId="22" xfId="0" applyBorder="1" applyAlignment="1">
      <alignment vertical="center"/>
    </xf>
    <xf numFmtId="0" fontId="0" fillId="0" borderId="21" xfId="0" applyFont="1" applyBorder="1" applyAlignment="1">
      <alignment horizontal="center" vertical="top" wrapText="1"/>
    </xf>
    <xf numFmtId="0" fontId="0" fillId="42" borderId="18" xfId="0" applyFont="1" applyFill="1" applyBorder="1" applyAlignment="1">
      <alignment horizontal="center" vertical="center" wrapText="1"/>
    </xf>
    <xf numFmtId="0" fontId="0" fillId="42" borderId="0" xfId="0" applyFont="1" applyFill="1" applyAlignment="1">
      <alignment horizontal="center" vertical="center"/>
    </xf>
    <xf numFmtId="0" fontId="0" fillId="42" borderId="18" xfId="0" applyFont="1" applyFill="1" applyBorder="1" applyAlignment="1">
      <alignment horizontal="center" vertical="center"/>
    </xf>
    <xf numFmtId="0" fontId="1" fillId="35" borderId="52" xfId="0" applyFont="1" applyFill="1" applyBorder="1" applyAlignment="1">
      <alignment horizontal="center"/>
    </xf>
    <xf numFmtId="0" fontId="1" fillId="35" borderId="36" xfId="0" applyFont="1" applyFill="1" applyBorder="1" applyAlignment="1">
      <alignment horizontal="center"/>
    </xf>
    <xf numFmtId="175" fontId="1" fillId="39" borderId="56" xfId="0" applyNumberFormat="1" applyFont="1" applyFill="1" applyBorder="1" applyAlignment="1">
      <alignment horizontal="center" vertical="center"/>
    </xf>
    <xf numFmtId="0" fontId="1" fillId="33" borderId="15" xfId="0" applyFont="1" applyFill="1" applyBorder="1" applyAlignment="1">
      <alignment horizontal="center" vertical="center"/>
    </xf>
    <xf numFmtId="0" fontId="4" fillId="33" borderId="41" xfId="0" applyFont="1" applyFill="1" applyBorder="1" applyAlignment="1">
      <alignment horizontal="center" vertical="center"/>
    </xf>
    <xf numFmtId="172" fontId="5" fillId="34" borderId="20" xfId="0" applyNumberFormat="1" applyFont="1" applyFill="1" applyBorder="1" applyAlignment="1">
      <alignment horizontal="center" vertical="center"/>
    </xf>
    <xf numFmtId="2" fontId="1" fillId="33" borderId="25" xfId="0" applyNumberFormat="1" applyFont="1" applyFill="1" applyBorder="1" applyAlignment="1">
      <alignment horizontal="left" vertical="center" wrapText="1"/>
    </xf>
    <xf numFmtId="0" fontId="0" fillId="0" borderId="46"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center"/>
    </xf>
    <xf numFmtId="2" fontId="9" fillId="33" borderId="46" xfId="0" applyNumberFormat="1" applyFont="1" applyFill="1"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1" fillId="0" borderId="41" xfId="0" applyFont="1" applyBorder="1" applyAlignment="1">
      <alignment horizontal="center" vertical="center"/>
    </xf>
    <xf numFmtId="0" fontId="0" fillId="0" borderId="41" xfId="0" applyBorder="1" applyAlignment="1">
      <alignment horizontal="center" vertical="center"/>
    </xf>
    <xf numFmtId="0" fontId="0" fillId="0" borderId="0" xfId="0" applyAlignment="1">
      <alignment vertical="center"/>
    </xf>
    <xf numFmtId="0" fontId="76" fillId="42" borderId="62"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63" xfId="0" applyFont="1" applyBorder="1" applyAlignment="1">
      <alignment horizontal="center" vertical="center" wrapText="1"/>
    </xf>
    <xf numFmtId="0" fontId="18" fillId="42" borderId="0" xfId="0" applyNumberFormat="1" applyFont="1" applyFill="1" applyBorder="1" applyAlignment="1">
      <alignment horizontal="center"/>
    </xf>
    <xf numFmtId="0" fontId="0" fillId="42" borderId="0" xfId="0" applyFill="1" applyBorder="1" applyAlignment="1">
      <alignment/>
    </xf>
    <xf numFmtId="0" fontId="1" fillId="33" borderId="0" xfId="0" applyFont="1" applyFill="1" applyAlignment="1">
      <alignment horizontal="center" wrapText="1"/>
    </xf>
    <xf numFmtId="0" fontId="0" fillId="0" borderId="0" xfId="0" applyAlignment="1">
      <alignment horizontal="center" wrapText="1"/>
    </xf>
    <xf numFmtId="0" fontId="1" fillId="33" borderId="15" xfId="0" applyFont="1" applyFill="1" applyBorder="1" applyAlignment="1">
      <alignment wrapText="1"/>
    </xf>
    <xf numFmtId="0" fontId="1" fillId="33" borderId="0" xfId="0" applyFont="1" applyFill="1" applyAlignment="1">
      <alignment wrapText="1"/>
    </xf>
    <xf numFmtId="0" fontId="0" fillId="0" borderId="61" xfId="0" applyBorder="1" applyAlignment="1">
      <alignment/>
    </xf>
    <xf numFmtId="0" fontId="0" fillId="0" borderId="13" xfId="0" applyBorder="1" applyAlignment="1">
      <alignment/>
    </xf>
    <xf numFmtId="0" fontId="0" fillId="0" borderId="41" xfId="0" applyBorder="1" applyAlignment="1">
      <alignment/>
    </xf>
    <xf numFmtId="0" fontId="0" fillId="0" borderId="11" xfId="0" applyBorder="1" applyAlignment="1">
      <alignment/>
    </xf>
    <xf numFmtId="0" fontId="1" fillId="33" borderId="0" xfId="0" applyFont="1" applyFill="1" applyBorder="1" applyAlignment="1">
      <alignment horizontal="left" vertical="top" wrapText="1"/>
    </xf>
    <xf numFmtId="0" fontId="0" fillId="0" borderId="0" xfId="0" applyAlignment="1">
      <alignment vertical="top"/>
    </xf>
    <xf numFmtId="0" fontId="0" fillId="0" borderId="21" xfId="0" applyBorder="1" applyAlignment="1">
      <alignment vertical="top"/>
    </xf>
    <xf numFmtId="0" fontId="0" fillId="0" borderId="57" xfId="0" applyBorder="1" applyAlignment="1">
      <alignment vertical="top"/>
    </xf>
    <xf numFmtId="172" fontId="5" fillId="34" borderId="56" xfId="0" applyNumberFormat="1" applyFont="1" applyFill="1" applyBorder="1" applyAlignment="1">
      <alignment horizontal="center" vertical="center"/>
    </xf>
    <xf numFmtId="2" fontId="9" fillId="33" borderId="15" xfId="0" applyNumberFormat="1" applyFont="1" applyFill="1" applyBorder="1" applyAlignment="1">
      <alignment horizontal="center" vertical="center"/>
    </xf>
    <xf numFmtId="0" fontId="8" fillId="39"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39" borderId="0" xfId="0" applyFont="1" applyFill="1" applyAlignment="1">
      <alignment horizontal="right" vertical="top" wrapText="1"/>
    </xf>
    <xf numFmtId="0" fontId="0" fillId="0" borderId="0" xfId="0" applyAlignment="1">
      <alignment/>
    </xf>
    <xf numFmtId="2" fontId="1" fillId="42" borderId="0" xfId="0" applyNumberFormat="1" applyFont="1" applyFill="1" applyBorder="1" applyAlignment="1">
      <alignment horizontal="left" vertical="top" wrapText="1"/>
    </xf>
    <xf numFmtId="2" fontId="1" fillId="42" borderId="0" xfId="0" applyNumberFormat="1" applyFont="1" applyFill="1" applyBorder="1" applyAlignment="1">
      <alignment horizontal="left" vertical="top"/>
    </xf>
    <xf numFmtId="0" fontId="0" fillId="42" borderId="0" xfId="0" applyFill="1" applyBorder="1" applyAlignment="1">
      <alignment/>
    </xf>
    <xf numFmtId="0" fontId="0" fillId="42" borderId="0" xfId="0" applyFill="1" applyBorder="1" applyAlignment="1">
      <alignment horizontal="left" vertical="top"/>
    </xf>
    <xf numFmtId="0" fontId="0" fillId="42" borderId="0" xfId="0" applyFill="1" applyBorder="1" applyAlignment="1">
      <alignment vertical="top"/>
    </xf>
    <xf numFmtId="0" fontId="18" fillId="42" borderId="0" xfId="0" applyFont="1" applyFill="1" applyBorder="1" applyAlignment="1">
      <alignment horizontal="center"/>
    </xf>
    <xf numFmtId="0" fontId="0" fillId="42" borderId="0" xfId="0" applyFill="1" applyBorder="1" applyAlignment="1">
      <alignment horizontal="center"/>
    </xf>
    <xf numFmtId="0" fontId="0" fillId="42" borderId="21" xfId="0" applyFill="1" applyBorder="1" applyAlignment="1">
      <alignment horizontal="center"/>
    </xf>
    <xf numFmtId="0" fontId="18" fillId="33" borderId="18" xfId="0" applyFont="1" applyFill="1" applyBorder="1" applyAlignment="1">
      <alignment horizontal="center" vertical="center" wrapText="1"/>
    </xf>
    <xf numFmtId="0" fontId="0" fillId="0" borderId="21" xfId="0" applyBorder="1" applyAlignment="1">
      <alignment horizontal="center" vertical="center"/>
    </xf>
    <xf numFmtId="172" fontId="7" fillId="0" borderId="20" xfId="0" applyNumberFormat="1" applyFont="1" applyBorder="1" applyAlignment="1">
      <alignment/>
    </xf>
    <xf numFmtId="0" fontId="1" fillId="35" borderId="25" xfId="0" applyFont="1" applyFill="1" applyBorder="1" applyAlignment="1">
      <alignment horizontal="center" vertical="center" wrapText="1"/>
    </xf>
    <xf numFmtId="0" fontId="1" fillId="42" borderId="25" xfId="0" applyFont="1" applyFill="1" applyBorder="1" applyAlignment="1" applyProtection="1">
      <alignment vertical="center" wrapText="1"/>
      <protection/>
    </xf>
    <xf numFmtId="0" fontId="0" fillId="0" borderId="46" xfId="0" applyFont="1" applyBorder="1" applyAlignment="1">
      <alignment vertical="center"/>
    </xf>
    <xf numFmtId="0" fontId="0" fillId="0" borderId="61"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47" xfId="0" applyFont="1" applyBorder="1" applyAlignment="1">
      <alignment vertical="center"/>
    </xf>
    <xf numFmtId="0" fontId="0" fillId="0" borderId="13" xfId="0" applyFont="1" applyBorder="1" applyAlignment="1">
      <alignment vertical="center"/>
    </xf>
    <xf numFmtId="0" fontId="0" fillId="0" borderId="41" xfId="0" applyFont="1" applyBorder="1" applyAlignment="1">
      <alignment vertical="center"/>
    </xf>
    <xf numFmtId="0" fontId="0" fillId="0" borderId="11" xfId="0" applyFont="1" applyBorder="1" applyAlignment="1">
      <alignment vertical="center"/>
    </xf>
    <xf numFmtId="0" fontId="1" fillId="42" borderId="25" xfId="0" applyFont="1" applyFill="1" applyBorder="1" applyAlignment="1">
      <alignment vertical="center" wrapText="1"/>
    </xf>
    <xf numFmtId="0" fontId="0" fillId="0" borderId="26" xfId="0" applyBorder="1" applyAlignment="1">
      <alignment/>
    </xf>
    <xf numFmtId="0" fontId="0" fillId="0" borderId="0" xfId="0" applyBorder="1" applyAlignment="1">
      <alignment/>
    </xf>
    <xf numFmtId="0" fontId="0" fillId="0" borderId="47" xfId="0" applyBorder="1" applyAlignment="1">
      <alignment/>
    </xf>
    <xf numFmtId="0" fontId="30" fillId="51" borderId="25" xfId="48" applyFont="1" applyFill="1" applyBorder="1" applyAlignment="1" applyProtection="1">
      <alignment horizontal="center" vertical="center" wrapText="1"/>
      <protection/>
    </xf>
    <xf numFmtId="0" fontId="30" fillId="51" borderId="46" xfId="48" applyFont="1" applyFill="1" applyBorder="1" applyAlignment="1" applyProtection="1">
      <alignment horizontal="center" vertical="center" wrapText="1"/>
      <protection/>
    </xf>
    <xf numFmtId="0" fontId="30" fillId="51" borderId="61" xfId="48" applyFont="1" applyFill="1" applyBorder="1" applyAlignment="1" applyProtection="1">
      <alignment horizontal="center" vertical="center" wrapText="1"/>
      <protection/>
    </xf>
    <xf numFmtId="0" fontId="30" fillId="51" borderId="26" xfId="48" applyFont="1" applyFill="1" applyBorder="1" applyAlignment="1" applyProtection="1">
      <alignment horizontal="center" vertical="center" wrapText="1"/>
      <protection/>
    </xf>
    <xf numFmtId="0" fontId="30" fillId="51" borderId="0" xfId="48" applyFont="1" applyFill="1" applyBorder="1" applyAlignment="1" applyProtection="1">
      <alignment horizontal="center" vertical="center" wrapText="1"/>
      <protection/>
    </xf>
    <xf numFmtId="0" fontId="30" fillId="51" borderId="47" xfId="48" applyFont="1" applyFill="1" applyBorder="1" applyAlignment="1" applyProtection="1">
      <alignment horizontal="center" vertical="center" wrapText="1"/>
      <protection/>
    </xf>
    <xf numFmtId="0" fontId="30" fillId="51" borderId="13" xfId="48" applyFont="1" applyFill="1" applyBorder="1" applyAlignment="1" applyProtection="1">
      <alignment horizontal="center" vertical="center" wrapText="1"/>
      <protection/>
    </xf>
    <xf numFmtId="0" fontId="30" fillId="51" borderId="41" xfId="48" applyFont="1" applyFill="1" applyBorder="1" applyAlignment="1" applyProtection="1">
      <alignment horizontal="center" vertical="center" wrapText="1"/>
      <protection/>
    </xf>
    <xf numFmtId="0" fontId="30" fillId="51" borderId="11" xfId="48" applyFont="1" applyFill="1" applyBorder="1" applyAlignment="1" applyProtection="1">
      <alignment horizontal="center" vertical="center" wrapText="1"/>
      <protection/>
    </xf>
    <xf numFmtId="0" fontId="30" fillId="51" borderId="25" xfId="48" applyFont="1" applyFill="1" applyBorder="1" applyAlignment="1" applyProtection="1">
      <alignment horizontal="center" vertical="center"/>
      <protection/>
    </xf>
    <xf numFmtId="0" fontId="30" fillId="51" borderId="46" xfId="48" applyFont="1" applyFill="1" applyBorder="1" applyAlignment="1" applyProtection="1">
      <alignment horizontal="center" vertical="center"/>
      <protection/>
    </xf>
    <xf numFmtId="0" fontId="30" fillId="51" borderId="61" xfId="48" applyFont="1" applyFill="1" applyBorder="1" applyAlignment="1" applyProtection="1">
      <alignment horizontal="center" vertical="center"/>
      <protection/>
    </xf>
    <xf numFmtId="0" fontId="30" fillId="51" borderId="26" xfId="48" applyFont="1" applyFill="1" applyBorder="1" applyAlignment="1" applyProtection="1">
      <alignment horizontal="center" vertical="center"/>
      <protection/>
    </xf>
    <xf numFmtId="0" fontId="30" fillId="51" borderId="0" xfId="48" applyFont="1" applyFill="1" applyBorder="1" applyAlignment="1" applyProtection="1">
      <alignment horizontal="center" vertical="center"/>
      <protection/>
    </xf>
    <xf numFmtId="0" fontId="30" fillId="51" borderId="47" xfId="48" applyFont="1" applyFill="1" applyBorder="1" applyAlignment="1" applyProtection="1">
      <alignment horizontal="center" vertical="center"/>
      <protection/>
    </xf>
    <xf numFmtId="0" fontId="30" fillId="51" borderId="13" xfId="48" applyFont="1" applyFill="1" applyBorder="1" applyAlignment="1" applyProtection="1">
      <alignment horizontal="center" vertical="center"/>
      <protection/>
    </xf>
    <xf numFmtId="0" fontId="30" fillId="51" borderId="41" xfId="48" applyFont="1" applyFill="1" applyBorder="1" applyAlignment="1" applyProtection="1">
      <alignment horizontal="center" vertical="center"/>
      <protection/>
    </xf>
    <xf numFmtId="0" fontId="30" fillId="51" borderId="11" xfId="48" applyFont="1" applyFill="1" applyBorder="1" applyAlignment="1" applyProtection="1">
      <alignment horizontal="center" vertical="center"/>
      <protection/>
    </xf>
    <xf numFmtId="0" fontId="1" fillId="34" borderId="25" xfId="0" applyFont="1" applyFill="1" applyBorder="1" applyAlignment="1" applyProtection="1">
      <alignment horizontal="center" vertical="center" wrapText="1"/>
      <protection/>
    </xf>
    <xf numFmtId="0" fontId="1" fillId="34" borderId="46" xfId="0" applyFont="1" applyFill="1" applyBorder="1" applyAlignment="1" applyProtection="1">
      <alignment horizontal="center" vertical="center"/>
      <protection/>
    </xf>
    <xf numFmtId="0" fontId="1" fillId="34" borderId="61" xfId="0" applyFont="1" applyFill="1" applyBorder="1" applyAlignment="1" applyProtection="1">
      <alignment horizontal="center" vertical="center"/>
      <protection/>
    </xf>
    <xf numFmtId="0" fontId="1" fillId="34" borderId="26" xfId="0"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protection/>
    </xf>
    <xf numFmtId="0" fontId="1" fillId="34" borderId="47" xfId="0" applyFont="1" applyFill="1" applyBorder="1" applyAlignment="1" applyProtection="1">
      <alignment horizontal="center" vertical="center"/>
      <protection/>
    </xf>
    <xf numFmtId="0" fontId="1" fillId="34" borderId="13" xfId="0" applyFont="1" applyFill="1" applyBorder="1" applyAlignment="1" applyProtection="1">
      <alignment horizontal="center" vertical="center"/>
      <protection/>
    </xf>
    <xf numFmtId="0" fontId="1" fillId="34" borderId="4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protection/>
    </xf>
    <xf numFmtId="0" fontId="1" fillId="33" borderId="25" xfId="0" applyFont="1" applyFill="1" applyBorder="1" applyAlignment="1" applyProtection="1">
      <alignment horizontal="justify" vertical="center"/>
      <protection/>
    </xf>
    <xf numFmtId="0" fontId="1" fillId="33" borderId="46" xfId="0" applyFont="1" applyFill="1" applyBorder="1" applyAlignment="1" applyProtection="1">
      <alignment horizontal="justify" vertical="center"/>
      <protection/>
    </xf>
    <xf numFmtId="0" fontId="1" fillId="33" borderId="61" xfId="0" applyFont="1" applyFill="1" applyBorder="1" applyAlignment="1" applyProtection="1">
      <alignment horizontal="justify" vertical="center"/>
      <protection/>
    </xf>
    <xf numFmtId="0" fontId="1" fillId="33" borderId="26" xfId="0" applyFont="1" applyFill="1" applyBorder="1" applyAlignment="1" applyProtection="1">
      <alignment horizontal="justify" vertical="center"/>
      <protection/>
    </xf>
    <xf numFmtId="0" fontId="1" fillId="33" borderId="0" xfId="0" applyFont="1" applyFill="1" applyBorder="1" applyAlignment="1" applyProtection="1">
      <alignment horizontal="justify" vertical="center"/>
      <protection/>
    </xf>
    <xf numFmtId="0" fontId="1" fillId="33" borderId="47" xfId="0" applyFont="1" applyFill="1" applyBorder="1" applyAlignment="1" applyProtection="1">
      <alignment horizontal="justify" vertical="center"/>
      <protection/>
    </xf>
    <xf numFmtId="0" fontId="1" fillId="33" borderId="13" xfId="0" applyFont="1" applyFill="1" applyBorder="1" applyAlignment="1" applyProtection="1">
      <alignment horizontal="justify" vertical="center"/>
      <protection/>
    </xf>
    <xf numFmtId="0" fontId="1" fillId="33" borderId="41" xfId="0" applyFont="1" applyFill="1" applyBorder="1" applyAlignment="1" applyProtection="1">
      <alignment horizontal="justify" vertical="center"/>
      <protection/>
    </xf>
    <xf numFmtId="0" fontId="1" fillId="33" borderId="11" xfId="0" applyFont="1" applyFill="1" applyBorder="1" applyAlignment="1" applyProtection="1">
      <alignment horizontal="justify" vertical="center"/>
      <protection/>
    </xf>
    <xf numFmtId="0" fontId="1" fillId="34" borderId="46" xfId="0" applyFont="1" applyFill="1" applyBorder="1" applyAlignment="1" applyProtection="1">
      <alignment horizontal="center" vertical="center" wrapText="1"/>
      <protection/>
    </xf>
    <xf numFmtId="0" fontId="1" fillId="34" borderId="61" xfId="0" applyFont="1" applyFill="1" applyBorder="1" applyAlignment="1" applyProtection="1">
      <alignment horizontal="center" vertical="center" wrapText="1"/>
      <protection/>
    </xf>
    <xf numFmtId="0" fontId="1" fillId="34" borderId="26" xfId="0" applyFont="1" applyFill="1" applyBorder="1" applyAlignment="1" applyProtection="1">
      <alignment horizontal="center" vertical="center" wrapText="1"/>
      <protection/>
    </xf>
    <xf numFmtId="0" fontId="1" fillId="34" borderId="0" xfId="0" applyFont="1" applyFill="1" applyBorder="1" applyAlignment="1" applyProtection="1">
      <alignment horizontal="center" vertical="center" wrapText="1"/>
      <protection/>
    </xf>
    <xf numFmtId="0" fontId="1" fillId="34" borderId="47" xfId="0" applyFont="1" applyFill="1" applyBorder="1" applyAlignment="1" applyProtection="1">
      <alignment horizontal="center" vertical="center" wrapText="1"/>
      <protection/>
    </xf>
    <xf numFmtId="0" fontId="1" fillId="34" borderId="13" xfId="0" applyFont="1" applyFill="1" applyBorder="1" applyAlignment="1" applyProtection="1">
      <alignment horizontal="center" vertical="center" wrapText="1"/>
      <protection/>
    </xf>
    <xf numFmtId="0" fontId="1" fillId="34" borderId="41" xfId="0" applyFont="1" applyFill="1" applyBorder="1" applyAlignment="1" applyProtection="1">
      <alignment horizontal="center" vertical="center" wrapText="1"/>
      <protection/>
    </xf>
    <xf numFmtId="0" fontId="1" fillId="34" borderId="11" xfId="0" applyFont="1" applyFill="1" applyBorder="1" applyAlignment="1" applyProtection="1">
      <alignment horizontal="center" vertical="center" wrapText="1"/>
      <protection/>
    </xf>
    <xf numFmtId="0" fontId="1" fillId="33" borderId="25" xfId="0" applyFont="1" applyFill="1" applyBorder="1" applyAlignment="1" applyProtection="1">
      <alignment horizontal="justify" vertical="center" wrapText="1"/>
      <protection/>
    </xf>
    <xf numFmtId="0" fontId="1" fillId="33" borderId="46" xfId="0" applyFont="1" applyFill="1" applyBorder="1" applyAlignment="1" applyProtection="1">
      <alignment horizontal="justify" vertical="center" wrapText="1"/>
      <protection/>
    </xf>
    <xf numFmtId="0" fontId="1" fillId="33" borderId="61" xfId="0" applyFont="1" applyFill="1" applyBorder="1" applyAlignment="1" applyProtection="1">
      <alignment horizontal="justify" vertical="center" wrapText="1"/>
      <protection/>
    </xf>
    <xf numFmtId="0" fontId="1" fillId="33" borderId="26" xfId="0" applyFont="1" applyFill="1" applyBorder="1" applyAlignment="1" applyProtection="1">
      <alignment horizontal="justify" vertical="center" wrapText="1"/>
      <protection/>
    </xf>
    <xf numFmtId="0" fontId="1" fillId="33" borderId="0" xfId="0" applyFont="1" applyFill="1" applyBorder="1" applyAlignment="1" applyProtection="1">
      <alignment horizontal="justify" vertical="center" wrapText="1"/>
      <protection/>
    </xf>
    <xf numFmtId="0" fontId="1" fillId="33" borderId="47" xfId="0" applyFont="1" applyFill="1" applyBorder="1" applyAlignment="1" applyProtection="1">
      <alignment horizontal="justify" vertical="center" wrapText="1"/>
      <protection/>
    </xf>
    <xf numFmtId="0" fontId="1" fillId="33" borderId="13" xfId="0" applyFont="1" applyFill="1" applyBorder="1" applyAlignment="1" applyProtection="1">
      <alignment horizontal="justify" vertical="center" wrapText="1"/>
      <protection/>
    </xf>
    <xf numFmtId="0" fontId="1" fillId="33" borderId="41" xfId="0" applyFont="1" applyFill="1" applyBorder="1" applyAlignment="1" applyProtection="1">
      <alignment horizontal="justify" vertical="center" wrapText="1"/>
      <protection/>
    </xf>
    <xf numFmtId="0" fontId="1" fillId="33" borderId="11" xfId="0" applyFont="1" applyFill="1" applyBorder="1" applyAlignment="1" applyProtection="1">
      <alignment horizontal="justify" vertical="center" wrapText="1"/>
      <protection/>
    </xf>
    <xf numFmtId="0" fontId="1" fillId="42" borderId="0" xfId="0" applyFont="1" applyFill="1" applyBorder="1" applyAlignment="1">
      <alignment horizontal="justify" vertical="center" wrapText="1"/>
    </xf>
    <xf numFmtId="0" fontId="1" fillId="42" borderId="0" xfId="0" applyFont="1" applyFill="1" applyAlignment="1">
      <alignment horizontal="justify" vertical="center" wrapText="1"/>
    </xf>
    <xf numFmtId="0" fontId="1" fillId="33" borderId="0" xfId="0" applyFont="1" applyFill="1" applyAlignment="1" applyProtection="1">
      <alignment horizontal="justify" vertical="center" wrapText="1"/>
      <protection/>
    </xf>
    <xf numFmtId="0" fontId="1" fillId="33" borderId="0" xfId="0" applyFont="1" applyFill="1" applyAlignment="1" applyProtection="1">
      <alignment horizontal="justify" vertical="center"/>
      <protection/>
    </xf>
    <xf numFmtId="0" fontId="1" fillId="33" borderId="25" xfId="0" applyFont="1" applyFill="1" applyBorder="1" applyAlignment="1" applyProtection="1">
      <alignment vertical="center" wrapText="1"/>
      <protection/>
    </xf>
    <xf numFmtId="0" fontId="1" fillId="33" borderId="46" xfId="0" applyFont="1" applyFill="1" applyBorder="1" applyAlignment="1" applyProtection="1">
      <alignment vertical="center" wrapText="1"/>
      <protection/>
    </xf>
    <xf numFmtId="0" fontId="1" fillId="33" borderId="61" xfId="0" applyFont="1" applyFill="1" applyBorder="1" applyAlignment="1" applyProtection="1">
      <alignment vertical="center" wrapText="1"/>
      <protection/>
    </xf>
    <xf numFmtId="0" fontId="1" fillId="33" borderId="26" xfId="0" applyFont="1" applyFill="1" applyBorder="1" applyAlignment="1" applyProtection="1">
      <alignment vertical="center" wrapText="1"/>
      <protection/>
    </xf>
    <xf numFmtId="0" fontId="1" fillId="33" borderId="0" xfId="0" applyFont="1" applyFill="1" applyBorder="1" applyAlignment="1" applyProtection="1">
      <alignment vertical="center" wrapText="1"/>
      <protection/>
    </xf>
    <xf numFmtId="0" fontId="1" fillId="33" borderId="47" xfId="0" applyFont="1" applyFill="1" applyBorder="1" applyAlignment="1" applyProtection="1">
      <alignment vertical="center" wrapText="1"/>
      <protection/>
    </xf>
    <xf numFmtId="0" fontId="1" fillId="33" borderId="13" xfId="0" applyFont="1" applyFill="1" applyBorder="1" applyAlignment="1" applyProtection="1">
      <alignment vertical="center" wrapText="1"/>
      <protection/>
    </xf>
    <xf numFmtId="0" fontId="1" fillId="33" borderId="41" xfId="0" applyFont="1" applyFill="1" applyBorder="1" applyAlignment="1" applyProtection="1">
      <alignment vertical="center" wrapText="1"/>
      <protection/>
    </xf>
    <xf numFmtId="0" fontId="1" fillId="33" borderId="11" xfId="0" applyFont="1" applyFill="1" applyBorder="1" applyAlignment="1" applyProtection="1">
      <alignment vertical="center" wrapText="1"/>
      <protection/>
    </xf>
    <xf numFmtId="0" fontId="0" fillId="0" borderId="13" xfId="0" applyBorder="1" applyAlignment="1">
      <alignment vertical="center" wrapText="1"/>
    </xf>
    <xf numFmtId="0" fontId="0" fillId="0" borderId="41" xfId="0" applyBorder="1" applyAlignment="1">
      <alignment vertical="center" wrapText="1"/>
    </xf>
    <xf numFmtId="0" fontId="0" fillId="0" borderId="11" xfId="0" applyBorder="1" applyAlignment="1">
      <alignment vertical="center" wrapText="1"/>
    </xf>
    <xf numFmtId="0" fontId="0" fillId="0" borderId="26" xfId="0" applyBorder="1" applyAlignment="1">
      <alignment vertical="center" wrapText="1"/>
    </xf>
    <xf numFmtId="0" fontId="0" fillId="0" borderId="0" xfId="0" applyBorder="1" applyAlignment="1">
      <alignment vertical="center" wrapText="1"/>
    </xf>
    <xf numFmtId="0" fontId="0" fillId="0" borderId="47" xfId="0" applyBorder="1" applyAlignment="1">
      <alignment vertical="center" wrapText="1"/>
    </xf>
    <xf numFmtId="0" fontId="13" fillId="38" borderId="0" xfId="0" applyFont="1" applyFill="1" applyAlignment="1">
      <alignment horizontal="center" vertical="center" wrapText="1"/>
    </xf>
    <xf numFmtId="0" fontId="32" fillId="38" borderId="0" xfId="0" applyFont="1" applyFill="1" applyAlignment="1">
      <alignment horizontal="center" vertical="center" wrapText="1"/>
    </xf>
    <xf numFmtId="0" fontId="12" fillId="0" borderId="0" xfId="0" applyFont="1" applyAlignment="1">
      <alignment horizontal="center"/>
    </xf>
    <xf numFmtId="0" fontId="1" fillId="33" borderId="25" xfId="0" applyFont="1" applyFill="1" applyBorder="1" applyAlignment="1">
      <alignment horizontal="justify" vertical="center" wrapText="1"/>
    </xf>
    <xf numFmtId="0" fontId="0" fillId="0" borderId="46" xfId="0" applyBorder="1" applyAlignment="1">
      <alignment vertical="center"/>
    </xf>
    <xf numFmtId="0" fontId="0" fillId="0" borderId="26" xfId="0" applyBorder="1" applyAlignment="1">
      <alignment vertical="center"/>
    </xf>
    <xf numFmtId="0" fontId="0" fillId="0" borderId="47" xfId="0" applyBorder="1" applyAlignment="1">
      <alignment vertical="center"/>
    </xf>
    <xf numFmtId="0" fontId="0" fillId="0" borderId="13" xfId="0" applyBorder="1" applyAlignment="1">
      <alignment vertical="center"/>
    </xf>
    <xf numFmtId="0" fontId="0" fillId="0" borderId="41" xfId="0" applyBorder="1" applyAlignment="1">
      <alignment vertical="center"/>
    </xf>
    <xf numFmtId="0" fontId="1" fillId="37" borderId="25" xfId="0" applyFont="1" applyFill="1" applyBorder="1" applyAlignment="1" applyProtection="1">
      <alignment horizontal="center" vertical="center" wrapText="1"/>
      <protection/>
    </xf>
    <xf numFmtId="0" fontId="1" fillId="37" borderId="46" xfId="0" applyFont="1" applyFill="1" applyBorder="1" applyAlignment="1" applyProtection="1">
      <alignment horizontal="center" vertical="center" wrapText="1"/>
      <protection/>
    </xf>
    <xf numFmtId="0" fontId="1" fillId="37" borderId="61" xfId="0" applyFont="1" applyFill="1" applyBorder="1" applyAlignment="1" applyProtection="1">
      <alignment horizontal="center" vertical="center" wrapText="1"/>
      <protection/>
    </xf>
    <xf numFmtId="0" fontId="1" fillId="37" borderId="26" xfId="0" applyFont="1" applyFill="1" applyBorder="1" applyAlignment="1" applyProtection="1">
      <alignment horizontal="center" vertical="center" wrapText="1"/>
      <protection/>
    </xf>
    <xf numFmtId="0" fontId="1" fillId="37" borderId="0" xfId="0" applyFont="1" applyFill="1" applyBorder="1" applyAlignment="1" applyProtection="1">
      <alignment horizontal="center" vertical="center" wrapText="1"/>
      <protection/>
    </xf>
    <xf numFmtId="0" fontId="1" fillId="37" borderId="47" xfId="0" applyFont="1" applyFill="1" applyBorder="1" applyAlignment="1" applyProtection="1">
      <alignment horizontal="center" vertical="center" wrapText="1"/>
      <protection/>
    </xf>
    <xf numFmtId="0" fontId="1" fillId="37" borderId="13" xfId="0" applyFont="1" applyFill="1" applyBorder="1" applyAlignment="1" applyProtection="1">
      <alignment horizontal="center" vertical="center" wrapText="1"/>
      <protection/>
    </xf>
    <xf numFmtId="0" fontId="1" fillId="37" borderId="41" xfId="0" applyFont="1" applyFill="1" applyBorder="1" applyAlignment="1" applyProtection="1">
      <alignment horizontal="center" vertical="center" wrapText="1"/>
      <protection/>
    </xf>
    <xf numFmtId="0" fontId="1" fillId="37" borderId="11" xfId="0" applyFont="1" applyFill="1" applyBorder="1" applyAlignment="1" applyProtection="1">
      <alignment horizontal="center" vertical="center" wrapText="1"/>
      <protection/>
    </xf>
    <xf numFmtId="0" fontId="0" fillId="0" borderId="46" xfId="0" applyBorder="1" applyAlignment="1">
      <alignment vertical="center" wrapText="1"/>
    </xf>
    <xf numFmtId="0" fontId="0" fillId="0" borderId="61" xfId="0" applyBorder="1" applyAlignment="1">
      <alignment vertical="center" wrapText="1"/>
    </xf>
    <xf numFmtId="0" fontId="1" fillId="37" borderId="46" xfId="0" applyFont="1" applyFill="1" applyBorder="1" applyAlignment="1" applyProtection="1">
      <alignment horizontal="center" vertical="center"/>
      <protection/>
    </xf>
    <xf numFmtId="0" fontId="1" fillId="37" borderId="61" xfId="0" applyFont="1" applyFill="1" applyBorder="1" applyAlignment="1" applyProtection="1">
      <alignment horizontal="center" vertical="center"/>
      <protection/>
    </xf>
    <xf numFmtId="0" fontId="1" fillId="37" borderId="26" xfId="0" applyFont="1" applyFill="1" applyBorder="1" applyAlignment="1" applyProtection="1">
      <alignment horizontal="center" vertical="center"/>
      <protection/>
    </xf>
    <xf numFmtId="0" fontId="1" fillId="37" borderId="0" xfId="0" applyFont="1" applyFill="1" applyBorder="1" applyAlignment="1" applyProtection="1">
      <alignment horizontal="center" vertical="center"/>
      <protection/>
    </xf>
    <xf numFmtId="0" fontId="1" fillId="37" borderId="47" xfId="0" applyFont="1" applyFill="1" applyBorder="1" applyAlignment="1" applyProtection="1">
      <alignment horizontal="center" vertical="center"/>
      <protection/>
    </xf>
    <xf numFmtId="0" fontId="1" fillId="37" borderId="13" xfId="0" applyFont="1" applyFill="1" applyBorder="1" applyAlignment="1" applyProtection="1">
      <alignment horizontal="center" vertical="center"/>
      <protection/>
    </xf>
    <xf numFmtId="0" fontId="1" fillId="37" borderId="41" xfId="0" applyFont="1" applyFill="1" applyBorder="1" applyAlignment="1" applyProtection="1">
      <alignment horizontal="center" vertical="center"/>
      <protection/>
    </xf>
    <xf numFmtId="0" fontId="1" fillId="37" borderId="11" xfId="0" applyFont="1" applyFill="1" applyBorder="1" applyAlignment="1" applyProtection="1">
      <alignment horizontal="center" vertical="center"/>
      <protection/>
    </xf>
    <xf numFmtId="0" fontId="1" fillId="39" borderId="25" xfId="0" applyFont="1" applyFill="1" applyBorder="1" applyAlignment="1" applyProtection="1">
      <alignment horizontal="center" vertical="center" wrapText="1"/>
      <protection/>
    </xf>
    <xf numFmtId="0" fontId="1" fillId="39" borderId="46" xfId="0" applyFont="1" applyFill="1" applyBorder="1" applyAlignment="1" applyProtection="1">
      <alignment horizontal="center" vertical="center"/>
      <protection/>
    </xf>
    <xf numFmtId="0" fontId="1" fillId="39" borderId="61" xfId="0" applyFont="1" applyFill="1" applyBorder="1" applyAlignment="1" applyProtection="1">
      <alignment horizontal="center" vertical="center"/>
      <protection/>
    </xf>
    <xf numFmtId="0" fontId="1" fillId="39" borderId="26" xfId="0" applyFont="1" applyFill="1" applyBorder="1" applyAlignment="1" applyProtection="1">
      <alignment horizontal="center" vertical="center"/>
      <protection/>
    </xf>
    <xf numFmtId="0" fontId="1" fillId="39" borderId="0" xfId="0" applyFont="1" applyFill="1" applyBorder="1" applyAlignment="1" applyProtection="1">
      <alignment horizontal="center" vertical="center"/>
      <protection/>
    </xf>
    <xf numFmtId="0" fontId="1" fillId="39" borderId="47" xfId="0" applyFont="1" applyFill="1" applyBorder="1" applyAlignment="1" applyProtection="1">
      <alignment horizontal="center" vertical="center"/>
      <protection/>
    </xf>
    <xf numFmtId="0" fontId="1" fillId="39" borderId="13" xfId="0" applyFont="1" applyFill="1" applyBorder="1" applyAlignment="1" applyProtection="1">
      <alignment horizontal="center" vertical="center"/>
      <protection/>
    </xf>
    <xf numFmtId="0" fontId="1" fillId="39" borderId="41" xfId="0" applyFont="1" applyFill="1" applyBorder="1" applyAlignment="1" applyProtection="1">
      <alignment horizontal="center" vertical="center"/>
      <protection/>
    </xf>
    <xf numFmtId="0" fontId="1" fillId="39" borderId="11" xfId="0" applyFont="1" applyFill="1" applyBorder="1" applyAlignment="1" applyProtection="1">
      <alignment horizontal="center" vertical="center"/>
      <protection/>
    </xf>
    <xf numFmtId="0" fontId="0" fillId="0" borderId="13" xfId="0" applyBorder="1" applyAlignment="1">
      <alignment horizontal="justify" vertical="center"/>
    </xf>
    <xf numFmtId="0" fontId="0" fillId="0" borderId="41" xfId="0" applyBorder="1" applyAlignment="1">
      <alignment horizontal="justify" vertical="center"/>
    </xf>
    <xf numFmtId="0" fontId="0" fillId="0" borderId="11" xfId="0" applyBorder="1" applyAlignment="1">
      <alignment horizontal="justify" vertical="center"/>
    </xf>
    <xf numFmtId="0" fontId="0" fillId="0" borderId="13" xfId="0" applyBorder="1" applyAlignment="1">
      <alignment wrapText="1"/>
    </xf>
    <xf numFmtId="0" fontId="0" fillId="0" borderId="41" xfId="0" applyBorder="1" applyAlignment="1">
      <alignment wrapText="1"/>
    </xf>
    <xf numFmtId="0" fontId="0" fillId="0" borderId="11" xfId="0" applyBorder="1" applyAlignment="1">
      <alignment wrapText="1"/>
    </xf>
    <xf numFmtId="0" fontId="1" fillId="33" borderId="0" xfId="0" applyFont="1" applyFill="1" applyAlignment="1" applyProtection="1">
      <alignment vertical="center"/>
      <protection/>
    </xf>
    <xf numFmtId="0" fontId="1" fillId="33" borderId="0" xfId="0" applyFont="1" applyFill="1" applyAlignment="1" applyProtection="1">
      <alignment vertical="center" wrapText="1"/>
      <protection/>
    </xf>
    <xf numFmtId="0" fontId="0" fillId="0" borderId="0" xfId="0" applyAlignment="1">
      <alignment vertical="center" wrapText="1"/>
    </xf>
    <xf numFmtId="0" fontId="1" fillId="33" borderId="0" xfId="0" applyFont="1" applyFill="1" applyAlignment="1">
      <alignment horizontal="right" vertical="center" wrapText="1"/>
    </xf>
    <xf numFmtId="0" fontId="1" fillId="0" borderId="0" xfId="0" applyFont="1" applyAlignment="1">
      <alignment vertical="center" wrapText="1"/>
    </xf>
    <xf numFmtId="49" fontId="1" fillId="33" borderId="0" xfId="0" applyNumberFormat="1" applyFont="1" applyFill="1" applyAlignment="1">
      <alignment horizontal="right" vertical="center" wrapText="1"/>
    </xf>
    <xf numFmtId="0" fontId="1" fillId="0" borderId="37" xfId="0" applyFont="1" applyBorder="1" applyAlignment="1">
      <alignment horizontal="center" vertical="center" wrapText="1"/>
    </xf>
    <xf numFmtId="0" fontId="0" fillId="0" borderId="16" xfId="0" applyBorder="1" applyAlignment="1">
      <alignment horizontal="center" vertical="center"/>
    </xf>
    <xf numFmtId="0" fontId="1" fillId="0" borderId="64" xfId="0" applyFont="1" applyBorder="1" applyAlignment="1">
      <alignment horizontal="right" vertical="center" wrapText="1"/>
    </xf>
    <xf numFmtId="0" fontId="0" fillId="0" borderId="47" xfId="0" applyBorder="1" applyAlignment="1">
      <alignment horizontal="right" vertical="center"/>
    </xf>
    <xf numFmtId="0" fontId="0" fillId="0" borderId="64" xfId="0" applyBorder="1" applyAlignment="1">
      <alignment horizontal="right" vertical="center"/>
    </xf>
    <xf numFmtId="0" fontId="0" fillId="0" borderId="65" xfId="0" applyBorder="1" applyAlignment="1">
      <alignment horizontal="right" vertical="center"/>
    </xf>
    <xf numFmtId="0" fontId="0" fillId="0" borderId="11" xfId="0" applyBorder="1" applyAlignment="1">
      <alignment horizontal="right" vertical="center"/>
    </xf>
    <xf numFmtId="0" fontId="1" fillId="0" borderId="26" xfId="0" applyFont="1" applyBorder="1" applyAlignment="1">
      <alignment horizontal="right" vertical="center" wrapText="1"/>
    </xf>
    <xf numFmtId="0" fontId="0" fillId="0" borderId="26" xfId="0" applyBorder="1" applyAlignment="1">
      <alignment horizontal="right" vertical="center"/>
    </xf>
    <xf numFmtId="0" fontId="0" fillId="0" borderId="13" xfId="0" applyBorder="1" applyAlignment="1">
      <alignment horizontal="right" vertical="center"/>
    </xf>
    <xf numFmtId="0" fontId="1" fillId="0" borderId="37" xfId="0" applyFont="1" applyBorder="1" applyAlignment="1">
      <alignment horizontal="center" vertical="center"/>
    </xf>
    <xf numFmtId="0" fontId="0" fillId="0" borderId="15" xfId="0" applyBorder="1" applyAlignment="1">
      <alignment horizontal="center" vertical="center"/>
    </xf>
    <xf numFmtId="0" fontId="1" fillId="0" borderId="15" xfId="0" applyFont="1" applyBorder="1" applyAlignment="1">
      <alignment horizontal="center" vertical="center"/>
    </xf>
    <xf numFmtId="0" fontId="0" fillId="0" borderId="18" xfId="0" applyBorder="1" applyAlignment="1">
      <alignment/>
    </xf>
    <xf numFmtId="172" fontId="5" fillId="0" borderId="0" xfId="0" applyNumberFormat="1" applyFont="1" applyFill="1" applyBorder="1" applyAlignment="1">
      <alignment horizontal="center" vertical="center"/>
    </xf>
    <xf numFmtId="172" fontId="7" fillId="0" borderId="0" xfId="0" applyNumberFormat="1" applyFont="1" applyBorder="1" applyAlignment="1">
      <alignment horizontal="center" vertical="center"/>
    </xf>
    <xf numFmtId="0" fontId="4" fillId="0" borderId="66" xfId="0" applyFont="1" applyFill="1" applyBorder="1" applyAlignment="1">
      <alignment horizontal="left" vertical="center"/>
    </xf>
    <xf numFmtId="0" fontId="23" fillId="0" borderId="66" xfId="0" applyFont="1" applyBorder="1" applyAlignment="1">
      <alignment horizontal="left" vertical="center"/>
    </xf>
    <xf numFmtId="172" fontId="7" fillId="0" borderId="67" xfId="0" applyNumberFormat="1" applyFont="1" applyBorder="1" applyAlignment="1">
      <alignment horizontal="center" vertical="center"/>
    </xf>
    <xf numFmtId="0" fontId="4" fillId="0" borderId="0" xfId="0" applyFont="1" applyBorder="1" applyAlignment="1">
      <alignment horizontal="right" vertical="center"/>
    </xf>
    <xf numFmtId="0" fontId="23" fillId="0" borderId="0" xfId="0" applyFont="1" applyBorder="1" applyAlignment="1">
      <alignment horizontal="right" vertical="center"/>
    </xf>
    <xf numFmtId="0" fontId="1" fillId="0" borderId="37" xfId="0" applyFont="1" applyBorder="1" applyAlignment="1">
      <alignment horizontal="center"/>
    </xf>
    <xf numFmtId="0" fontId="0" fillId="0" borderId="16" xfId="0" applyBorder="1" applyAlignment="1">
      <alignment/>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66" xfId="0" applyFont="1" applyBorder="1" applyAlignment="1">
      <alignment horizontal="center" vertical="center"/>
    </xf>
    <xf numFmtId="1" fontId="4" fillId="0" borderId="0"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28" fillId="0" borderId="0" xfId="0" applyFont="1" applyFill="1" applyBorder="1" applyAlignment="1">
      <alignment horizontal="right" vertical="center"/>
    </xf>
    <xf numFmtId="0" fontId="23" fillId="0" borderId="0" xfId="0" applyFont="1" applyBorder="1" applyAlignment="1">
      <alignment horizontal="right" vertical="center"/>
    </xf>
    <xf numFmtId="0" fontId="16" fillId="0" borderId="70"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72" xfId="0" applyFont="1" applyBorder="1" applyAlignment="1">
      <alignment horizontal="center" vertical="center" wrapText="1"/>
    </xf>
    <xf numFmtId="0" fontId="23" fillId="0" borderId="67" xfId="0" applyFont="1" applyBorder="1" applyAlignment="1">
      <alignment horizontal="right" vertical="center"/>
    </xf>
    <xf numFmtId="0" fontId="23" fillId="0" borderId="73" xfId="0" applyFont="1" applyBorder="1" applyAlignment="1">
      <alignment horizontal="left" vertic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0" fontId="1" fillId="36" borderId="33" xfId="0" applyFont="1" applyFill="1" applyBorder="1" applyAlignment="1">
      <alignment horizontal="center" wrapText="1"/>
    </xf>
    <xf numFmtId="0" fontId="1" fillId="36" borderId="34" xfId="0" applyFont="1" applyFill="1" applyBorder="1" applyAlignment="1">
      <alignment horizontal="center" wrapText="1"/>
    </xf>
    <xf numFmtId="0" fontId="0" fillId="0" borderId="48" xfId="0" applyBorder="1" applyAlignment="1">
      <alignment/>
    </xf>
    <xf numFmtId="0" fontId="0" fillId="0" borderId="10" xfId="0" applyFont="1" applyBorder="1" applyAlignment="1">
      <alignment horizontal="left"/>
    </xf>
    <xf numFmtId="0" fontId="0" fillId="0" borderId="28" xfId="0" applyFont="1" applyBorder="1" applyAlignment="1">
      <alignment horizontal="left"/>
    </xf>
    <xf numFmtId="0" fontId="0" fillId="0" borderId="17" xfId="0" applyFont="1" applyBorder="1" applyAlignment="1">
      <alignment horizontal="left"/>
    </xf>
    <xf numFmtId="0" fontId="0" fillId="0" borderId="29" xfId="0" applyFont="1" applyBorder="1" applyAlignment="1">
      <alignment horizontal="left"/>
    </xf>
    <xf numFmtId="0" fontId="0" fillId="36" borderId="50" xfId="0" applyFont="1" applyFill="1" applyBorder="1" applyAlignment="1">
      <alignment horizontal="left"/>
    </xf>
    <xf numFmtId="0" fontId="0" fillId="36" borderId="59" xfId="0" applyFont="1" applyFill="1" applyBorder="1" applyAlignment="1">
      <alignment horizontal="left"/>
    </xf>
    <xf numFmtId="0" fontId="0" fillId="0" borderId="35" xfId="0" applyBorder="1" applyAlignment="1">
      <alignment horizontal="left"/>
    </xf>
    <xf numFmtId="0" fontId="0" fillId="36" borderId="51" xfId="0" applyFont="1" applyFill="1" applyBorder="1" applyAlignment="1">
      <alignment horizontal="left"/>
    </xf>
    <xf numFmtId="0" fontId="0" fillId="36" borderId="24" xfId="0" applyFont="1" applyFill="1" applyBorder="1" applyAlignment="1">
      <alignment horizontal="left"/>
    </xf>
    <xf numFmtId="0" fontId="0" fillId="0" borderId="36" xfId="0" applyBorder="1" applyAlignment="1">
      <alignment horizontal="left"/>
    </xf>
    <xf numFmtId="0" fontId="0" fillId="0" borderId="12" xfId="0" applyFont="1" applyBorder="1" applyAlignment="1">
      <alignment horizontal="left"/>
    </xf>
    <xf numFmtId="0" fontId="0" fillId="0" borderId="59" xfId="0" applyFont="1" applyBorder="1" applyAlignment="1">
      <alignment horizontal="left"/>
    </xf>
    <xf numFmtId="0" fontId="0" fillId="0" borderId="35" xfId="0" applyFont="1" applyBorder="1" applyAlignment="1">
      <alignment horizontal="left"/>
    </xf>
    <xf numFmtId="0" fontId="0" fillId="0" borderId="52" xfId="0" applyFont="1" applyBorder="1" applyAlignment="1">
      <alignment horizontal="left"/>
    </xf>
    <xf numFmtId="0" fontId="0" fillId="0" borderId="24" xfId="0" applyFont="1" applyBorder="1" applyAlignment="1">
      <alignment horizontal="left"/>
    </xf>
    <xf numFmtId="0" fontId="0" fillId="0" borderId="36" xfId="0" applyFont="1" applyBorder="1" applyAlignment="1">
      <alignment horizontal="left"/>
    </xf>
    <xf numFmtId="0" fontId="1" fillId="0" borderId="37" xfId="0" applyFont="1" applyBorder="1" applyAlignment="1">
      <alignment horizontal="center" wrapText="1"/>
    </xf>
    <xf numFmtId="0" fontId="0" fillId="0" borderId="15" xfId="0" applyBorder="1" applyAlignment="1">
      <alignment/>
    </xf>
    <xf numFmtId="0" fontId="0" fillId="0" borderId="21" xfId="0" applyBorder="1" applyAlignment="1">
      <alignment/>
    </xf>
    <xf numFmtId="0" fontId="1" fillId="36" borderId="0" xfId="0" applyFont="1" applyFill="1" applyBorder="1" applyAlignment="1">
      <alignment/>
    </xf>
    <xf numFmtId="0" fontId="1" fillId="0" borderId="74" xfId="0" applyFont="1" applyFill="1"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1" fillId="0" borderId="76" xfId="0" applyFont="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1" fillId="36" borderId="79" xfId="0" applyFont="1" applyFill="1" applyBorder="1" applyAlignment="1">
      <alignment horizontal="center"/>
    </xf>
    <xf numFmtId="0" fontId="0" fillId="36" borderId="77" xfId="0" applyFill="1" applyBorder="1" applyAlignment="1">
      <alignment horizontal="center"/>
    </xf>
    <xf numFmtId="0" fontId="0" fillId="0" borderId="78" xfId="0" applyBorder="1" applyAlignment="1">
      <alignment horizontal="center"/>
    </xf>
    <xf numFmtId="0" fontId="5" fillId="0" borderId="0" xfId="0" applyNumberFormat="1" applyFont="1" applyFill="1" applyBorder="1" applyAlignment="1" applyProtection="1">
      <alignment horizontal="center" vertical="center"/>
      <protection/>
    </xf>
    <xf numFmtId="0" fontId="0" fillId="0" borderId="57" xfId="0" applyBorder="1" applyAlignment="1">
      <alignment horizontal="center" vertical="center"/>
    </xf>
    <xf numFmtId="0" fontId="1" fillId="0" borderId="0" xfId="0" applyFont="1" applyFill="1" applyBorder="1" applyAlignment="1">
      <alignment horizontal="left" vertical="center"/>
    </xf>
    <xf numFmtId="0" fontId="0" fillId="0" borderId="66" xfId="0" applyBorder="1" applyAlignment="1">
      <alignment horizontal="left"/>
    </xf>
    <xf numFmtId="0" fontId="1" fillId="36" borderId="31" xfId="0" applyFont="1" applyFill="1" applyBorder="1" applyAlignment="1">
      <alignment horizontal="center"/>
    </xf>
    <xf numFmtId="0" fontId="0" fillId="0" borderId="10" xfId="0" applyBorder="1" applyAlignment="1">
      <alignment/>
    </xf>
    <xf numFmtId="0" fontId="1" fillId="0" borderId="80" xfId="0" applyFont="1" applyFill="1" applyBorder="1" applyAlignment="1">
      <alignment horizontal="right"/>
    </xf>
    <xf numFmtId="0" fontId="0" fillId="0" borderId="74" xfId="0" applyBorder="1" applyAlignment="1">
      <alignment horizontal="right"/>
    </xf>
    <xf numFmtId="0" fontId="0" fillId="0" borderId="76" xfId="0" applyBorder="1" applyAlignment="1">
      <alignment horizontal="right"/>
    </xf>
    <xf numFmtId="0" fontId="0" fillId="0" borderId="78" xfId="0" applyFont="1" applyBorder="1" applyAlignment="1">
      <alignment horizontal="left"/>
    </xf>
    <xf numFmtId="0" fontId="0" fillId="0" borderId="74" xfId="0" applyFont="1" applyBorder="1" applyAlignment="1">
      <alignment horizontal="left"/>
    </xf>
    <xf numFmtId="0" fontId="0" fillId="0" borderId="75" xfId="0" applyFont="1" applyBorder="1" applyAlignment="1">
      <alignment horizontal="left"/>
    </xf>
    <xf numFmtId="0" fontId="1" fillId="0" borderId="31" xfId="0" applyFont="1" applyFill="1" applyBorder="1" applyAlignment="1">
      <alignment horizontal="right"/>
    </xf>
    <xf numFmtId="0" fontId="0" fillId="0" borderId="12" xfId="0" applyBorder="1" applyAlignment="1">
      <alignment horizontal="right"/>
    </xf>
    <xf numFmtId="0" fontId="1" fillId="0" borderId="32" xfId="0" applyFont="1" applyFill="1" applyBorder="1" applyAlignment="1">
      <alignment horizontal="right"/>
    </xf>
    <xf numFmtId="0" fontId="0" fillId="0" borderId="17" xfId="0" applyBorder="1" applyAlignment="1">
      <alignment horizontal="right"/>
    </xf>
    <xf numFmtId="0" fontId="0" fillId="0" borderId="52" xfId="0" applyBorder="1" applyAlignment="1">
      <alignment horizontal="right"/>
    </xf>
    <xf numFmtId="172" fontId="4" fillId="0" borderId="25" xfId="0" applyNumberFormat="1" applyFont="1" applyBorder="1" applyAlignment="1">
      <alignment horizontal="center" vertical="center"/>
    </xf>
    <xf numFmtId="172" fontId="4" fillId="0" borderId="81" xfId="0" applyNumberFormat="1" applyFont="1" applyBorder="1" applyAlignment="1">
      <alignment horizontal="center" vertical="center"/>
    </xf>
    <xf numFmtId="0" fontId="1"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13" xfId="0" applyFont="1" applyBorder="1" applyAlignment="1">
      <alignment horizontal="center" vertical="center"/>
    </xf>
    <xf numFmtId="0" fontId="1" fillId="36" borderId="32" xfId="0" applyFont="1" applyFill="1" applyBorder="1" applyAlignment="1">
      <alignment horizontal="center"/>
    </xf>
    <xf numFmtId="0" fontId="0" fillId="0" borderId="17" xfId="0" applyBorder="1" applyAlignment="1">
      <alignment/>
    </xf>
    <xf numFmtId="0" fontId="1" fillId="33" borderId="26" xfId="0" applyNumberFormat="1" applyFont="1" applyFill="1" applyBorder="1" applyAlignment="1" applyProtection="1">
      <alignment horizontal="center"/>
      <protection/>
    </xf>
    <xf numFmtId="0" fontId="0" fillId="0" borderId="47" xfId="0" applyNumberFormat="1" applyBorder="1" applyAlignment="1">
      <alignment horizontal="center"/>
    </xf>
    <xf numFmtId="0" fontId="8" fillId="45" borderId="37" xfId="0" applyFont="1" applyFill="1" applyBorder="1" applyAlignment="1" applyProtection="1">
      <alignment horizontal="center" vertical="center" wrapText="1"/>
      <protection/>
    </xf>
    <xf numFmtId="0" fontId="8" fillId="45" borderId="15" xfId="0" applyFont="1" applyFill="1" applyBorder="1" applyAlignment="1" applyProtection="1">
      <alignment horizontal="center" vertical="center" wrapText="1"/>
      <protection/>
    </xf>
    <xf numFmtId="0" fontId="8" fillId="45" borderId="16" xfId="0" applyFont="1" applyFill="1" applyBorder="1" applyAlignment="1" applyProtection="1">
      <alignment horizontal="center" vertical="center" wrapText="1"/>
      <protection/>
    </xf>
    <xf numFmtId="0" fontId="8" fillId="45" borderId="22" xfId="0" applyFont="1" applyFill="1" applyBorder="1" applyAlignment="1" applyProtection="1">
      <alignment horizontal="center" vertical="center" wrapText="1"/>
      <protection/>
    </xf>
    <xf numFmtId="0" fontId="8" fillId="45" borderId="57" xfId="0" applyFont="1" applyFill="1" applyBorder="1" applyAlignment="1" applyProtection="1">
      <alignment horizontal="center" vertical="center" wrapText="1"/>
      <protection/>
    </xf>
    <xf numFmtId="0" fontId="8" fillId="45" borderId="58" xfId="0" applyFont="1" applyFill="1" applyBorder="1" applyAlignment="1" applyProtection="1">
      <alignment horizontal="center" vertical="center" wrapText="1"/>
      <protection/>
    </xf>
    <xf numFmtId="0" fontId="1" fillId="33" borderId="0" xfId="0" applyFont="1" applyFill="1" applyAlignment="1" applyProtection="1">
      <alignment horizontal="center" vertical="center" wrapText="1"/>
      <protection/>
    </xf>
    <xf numFmtId="0" fontId="1" fillId="0" borderId="0" xfId="0" applyFont="1" applyAlignment="1" applyProtection="1">
      <alignment horizontal="center" vertical="center" wrapText="1"/>
      <protection/>
    </xf>
    <xf numFmtId="172" fontId="5" fillId="45" borderId="82" xfId="0" applyNumberFormat="1" applyFont="1" applyFill="1" applyBorder="1" applyAlignment="1" applyProtection="1">
      <alignment horizontal="center" vertical="center"/>
      <protection/>
    </xf>
    <xf numFmtId="0" fontId="0" fillId="45" borderId="58" xfId="0" applyFill="1" applyBorder="1" applyAlignment="1" applyProtection="1">
      <alignment/>
      <protection/>
    </xf>
    <xf numFmtId="0" fontId="1" fillId="33" borderId="83" xfId="0" applyFont="1" applyFill="1" applyBorder="1" applyAlignment="1" applyProtection="1">
      <alignment horizontal="center" wrapText="1"/>
      <protection/>
    </xf>
    <xf numFmtId="0" fontId="0" fillId="0" borderId="82" xfId="0" applyBorder="1" applyAlignment="1">
      <alignment wrapText="1"/>
    </xf>
    <xf numFmtId="0" fontId="0" fillId="0" borderId="22" xfId="0" applyBorder="1" applyAlignment="1">
      <alignment wrapText="1"/>
    </xf>
    <xf numFmtId="0" fontId="0" fillId="0" borderId="58" xfId="0" applyBorder="1" applyAlignment="1">
      <alignment wrapText="1"/>
    </xf>
    <xf numFmtId="0" fontId="0" fillId="42" borderId="0" xfId="0" applyFont="1" applyFill="1" applyBorder="1" applyAlignment="1">
      <alignment horizontal="center" wrapText="1"/>
    </xf>
    <xf numFmtId="0" fontId="0" fillId="42" borderId="0" xfId="0" applyFont="1" applyFill="1" applyBorder="1" applyAlignment="1" applyProtection="1">
      <alignment horizontal="center" wrapText="1"/>
      <protection/>
    </xf>
    <xf numFmtId="0" fontId="0" fillId="33" borderId="46" xfId="0" applyFont="1" applyFill="1" applyBorder="1" applyAlignment="1" applyProtection="1">
      <alignment vertical="top" wrapText="1"/>
      <protection/>
    </xf>
    <xf numFmtId="0" fontId="0" fillId="33" borderId="61" xfId="0" applyFont="1" applyFill="1" applyBorder="1" applyAlignment="1" applyProtection="1">
      <alignment vertical="top" wrapText="1"/>
      <protection/>
    </xf>
    <xf numFmtId="0" fontId="0" fillId="33" borderId="0" xfId="0" applyFont="1" applyFill="1" applyBorder="1" applyAlignment="1" applyProtection="1">
      <alignment vertical="top" wrapText="1"/>
      <protection/>
    </xf>
    <xf numFmtId="0" fontId="0" fillId="33" borderId="47" xfId="0" applyFont="1" applyFill="1" applyBorder="1" applyAlignment="1" applyProtection="1">
      <alignment vertical="top" wrapText="1"/>
      <protection/>
    </xf>
    <xf numFmtId="0" fontId="0" fillId="0" borderId="0" xfId="0" applyBorder="1" applyAlignment="1">
      <alignment vertical="top" wrapText="1"/>
    </xf>
    <xf numFmtId="0" fontId="0" fillId="0" borderId="47" xfId="0" applyBorder="1" applyAlignment="1">
      <alignment vertical="top" wrapText="1"/>
    </xf>
    <xf numFmtId="0" fontId="0" fillId="33" borderId="41" xfId="0" applyFont="1" applyFill="1" applyBorder="1" applyAlignment="1" applyProtection="1">
      <alignment vertical="top" wrapText="1"/>
      <protection/>
    </xf>
    <xf numFmtId="0" fontId="0" fillId="33" borderId="11" xfId="0" applyFont="1" applyFill="1" applyBorder="1" applyAlignment="1" applyProtection="1">
      <alignment vertical="top" wrapText="1"/>
      <protection/>
    </xf>
    <xf numFmtId="0" fontId="1" fillId="33" borderId="0" xfId="0" applyFont="1" applyFill="1" applyAlignment="1" applyProtection="1">
      <alignment horizontal="center" wrapText="1"/>
      <protection/>
    </xf>
    <xf numFmtId="0" fontId="1" fillId="42" borderId="0" xfId="0" applyFont="1" applyFill="1" applyAlignment="1">
      <alignment horizontal="center" wrapText="1"/>
    </xf>
    <xf numFmtId="0" fontId="1" fillId="42" borderId="0" xfId="0" applyFont="1" applyFill="1" applyBorder="1" applyAlignment="1" applyProtection="1">
      <alignment horizontal="center" vertical="center" wrapText="1"/>
      <protection/>
    </xf>
    <xf numFmtId="0" fontId="0" fillId="42" borderId="0" xfId="0" applyFill="1" applyBorder="1" applyAlignment="1">
      <alignment horizontal="center" vertical="center" wrapText="1"/>
    </xf>
    <xf numFmtId="0" fontId="0" fillId="42" borderId="0" xfId="0" applyFill="1" applyBorder="1" applyAlignment="1">
      <alignment vertical="center" wrapText="1"/>
    </xf>
    <xf numFmtId="0" fontId="1" fillId="42" borderId="0" xfId="0" applyFont="1" applyFill="1" applyAlignment="1">
      <alignment horizontal="center" vertical="top" wrapText="1"/>
    </xf>
    <xf numFmtId="0" fontId="0" fillId="39" borderId="0" xfId="0" applyFill="1" applyAlignment="1" applyProtection="1">
      <alignment vertical="center"/>
      <protection/>
    </xf>
    <xf numFmtId="0" fontId="1" fillId="0" borderId="0" xfId="0" applyFont="1" applyAlignment="1">
      <alignment horizontal="center" vertical="top" wrapText="1"/>
    </xf>
    <xf numFmtId="0" fontId="1" fillId="0" borderId="41" xfId="0" applyFont="1" applyBorder="1" applyAlignment="1" applyProtection="1">
      <alignment horizontal="center" vertical="center"/>
      <protection/>
    </xf>
    <xf numFmtId="1" fontId="1" fillId="45" borderId="54" xfId="0" applyNumberFormat="1" applyFont="1" applyFill="1" applyBorder="1" applyAlignment="1" applyProtection="1">
      <alignment horizontal="center" vertical="center"/>
      <protection/>
    </xf>
    <xf numFmtId="0" fontId="0" fillId="45" borderId="42" xfId="0" applyFont="1" applyFill="1" applyBorder="1" applyAlignment="1" applyProtection="1">
      <alignment/>
      <protection/>
    </xf>
    <xf numFmtId="0" fontId="1" fillId="42" borderId="25" xfId="0" applyFont="1" applyFill="1" applyBorder="1" applyAlignment="1">
      <alignment wrapText="1"/>
    </xf>
    <xf numFmtId="0" fontId="0" fillId="0" borderId="46" xfId="0" applyBorder="1" applyAlignment="1">
      <alignment wrapText="1"/>
    </xf>
    <xf numFmtId="0" fontId="0" fillId="0" borderId="26" xfId="0" applyBorder="1" applyAlignment="1">
      <alignment wrapText="1"/>
    </xf>
    <xf numFmtId="0" fontId="1" fillId="42" borderId="25" xfId="0" applyFont="1" applyFill="1" applyBorder="1" applyAlignment="1" applyProtection="1">
      <alignment horizontal="left" wrapText="1"/>
      <protection/>
    </xf>
    <xf numFmtId="0" fontId="1" fillId="42" borderId="0" xfId="0" applyFont="1" applyFill="1" applyAlignment="1" applyProtection="1">
      <alignment horizontal="center" wrapText="1"/>
      <protection/>
    </xf>
    <xf numFmtId="0" fontId="0" fillId="42" borderId="0" xfId="0" applyFill="1" applyAlignment="1">
      <alignment wrapText="1"/>
    </xf>
    <xf numFmtId="0" fontId="0" fillId="42" borderId="41" xfId="0" applyFill="1" applyBorder="1" applyAlignment="1">
      <alignment wrapText="1"/>
    </xf>
    <xf numFmtId="0" fontId="1" fillId="33" borderId="0" xfId="0" applyFont="1" applyFill="1" applyAlignment="1" applyProtection="1">
      <alignment horizontal="center" vertical="center"/>
      <protection/>
    </xf>
    <xf numFmtId="0" fontId="1" fillId="0" borderId="41" xfId="0" applyFont="1" applyBorder="1" applyAlignment="1" applyProtection="1">
      <alignment vertical="center"/>
      <protection/>
    </xf>
    <xf numFmtId="0" fontId="1" fillId="42" borderId="26" xfId="0" applyFont="1" applyFill="1" applyBorder="1" applyAlignment="1" applyProtection="1">
      <alignment horizontal="left" wrapText="1"/>
      <protection/>
    </xf>
    <xf numFmtId="0" fontId="0" fillId="0" borderId="0" xfId="0" applyBorder="1" applyAlignment="1">
      <alignment wrapText="1"/>
    </xf>
    <xf numFmtId="0" fontId="0" fillId="0" borderId="21" xfId="0" applyBorder="1" applyAlignment="1">
      <alignment wrapText="1"/>
    </xf>
    <xf numFmtId="0" fontId="18" fillId="33" borderId="0" xfId="0" applyNumberFormat="1" applyFont="1" applyFill="1" applyBorder="1" applyAlignment="1" applyProtection="1">
      <alignment horizontal="center" vertical="top" wrapText="1"/>
      <protection/>
    </xf>
    <xf numFmtId="0" fontId="0" fillId="0" borderId="0" xfId="0" applyBorder="1" applyAlignment="1">
      <alignment horizontal="center" vertical="top" wrapText="1"/>
    </xf>
    <xf numFmtId="0" fontId="1" fillId="42" borderId="26" xfId="0" applyFont="1" applyFill="1" applyBorder="1" applyAlignment="1">
      <alignment wrapText="1"/>
    </xf>
    <xf numFmtId="0" fontId="1" fillId="42" borderId="0" xfId="0" applyFont="1" applyFill="1" applyBorder="1" applyAlignment="1">
      <alignment wrapText="1"/>
    </xf>
    <xf numFmtId="0" fontId="1" fillId="42" borderId="21" xfId="0" applyFont="1" applyFill="1" applyBorder="1" applyAlignment="1">
      <alignment wrapText="1"/>
    </xf>
    <xf numFmtId="0" fontId="1" fillId="42" borderId="13" xfId="0" applyFont="1" applyFill="1" applyBorder="1" applyAlignment="1">
      <alignment wrapText="1"/>
    </xf>
    <xf numFmtId="0" fontId="1" fillId="42" borderId="41" xfId="0" applyFont="1" applyFill="1" applyBorder="1" applyAlignment="1">
      <alignment wrapText="1"/>
    </xf>
    <xf numFmtId="0" fontId="18" fillId="42" borderId="0" xfId="0" applyFont="1" applyFill="1" applyBorder="1" applyAlignment="1">
      <alignment horizontal="center" vertical="center" wrapText="1"/>
    </xf>
    <xf numFmtId="0" fontId="0" fillId="0" borderId="21" xfId="0" applyBorder="1" applyAlignment="1">
      <alignment vertical="center" wrapText="1"/>
    </xf>
    <xf numFmtId="0" fontId="1" fillId="30" borderId="12" xfId="0" applyFont="1" applyFill="1" applyBorder="1" applyAlignment="1" applyProtection="1">
      <alignment horizontal="center" wrapText="1"/>
      <protection locked="0"/>
    </xf>
    <xf numFmtId="0" fontId="0" fillId="0" borderId="59" xfId="0" applyBorder="1" applyAlignment="1" applyProtection="1">
      <alignment wrapText="1"/>
      <protection locked="0"/>
    </xf>
    <xf numFmtId="0" fontId="0" fillId="0" borderId="35" xfId="0" applyBorder="1" applyAlignment="1" applyProtection="1">
      <alignment wrapText="1"/>
      <protection locked="0"/>
    </xf>
    <xf numFmtId="0" fontId="4" fillId="33" borderId="0" xfId="0" applyFont="1" applyFill="1" applyBorder="1" applyAlignment="1" applyProtection="1">
      <alignment horizontal="center" vertical="center"/>
      <protection/>
    </xf>
    <xf numFmtId="0" fontId="75" fillId="33" borderId="41" xfId="0" applyFont="1" applyFill="1" applyBorder="1" applyAlignment="1" applyProtection="1">
      <alignment horizontal="center" vertical="center" wrapText="1"/>
      <protection/>
    </xf>
    <xf numFmtId="0" fontId="0" fillId="42" borderId="46" xfId="0" applyFont="1" applyFill="1" applyBorder="1" applyAlignment="1">
      <alignment horizontal="center" vertical="top" wrapText="1"/>
    </xf>
    <xf numFmtId="0" fontId="0" fillId="42" borderId="46" xfId="0" applyFont="1" applyFill="1" applyBorder="1" applyAlignment="1" applyProtection="1">
      <alignment horizontal="center" vertical="top" wrapText="1"/>
      <protection/>
    </xf>
    <xf numFmtId="0" fontId="4" fillId="33" borderId="37" xfId="0" applyFont="1" applyFill="1" applyBorder="1" applyAlignment="1" applyProtection="1">
      <alignment horizontal="center" vertical="top" wrapText="1"/>
      <protection/>
    </xf>
    <xf numFmtId="0" fontId="0" fillId="0" borderId="15" xfId="0"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8" xfId="0"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21" xfId="0" applyBorder="1" applyAlignment="1" applyProtection="1">
      <alignment horizontal="center" vertical="top"/>
      <protection/>
    </xf>
    <xf numFmtId="0" fontId="0" fillId="0" borderId="0" xfId="0" applyAlignment="1" applyProtection="1">
      <alignment horizontal="center" vertical="top"/>
      <protection/>
    </xf>
    <xf numFmtId="0" fontId="1" fillId="33" borderId="0" xfId="0" applyNumberFormat="1" applyFont="1" applyFill="1" applyBorder="1" applyAlignment="1" applyProtection="1">
      <alignment horizontal="center" vertical="center" wrapText="1"/>
      <protection/>
    </xf>
    <xf numFmtId="0" fontId="4" fillId="33" borderId="41" xfId="0" applyFont="1" applyFill="1" applyBorder="1" applyAlignment="1" applyProtection="1">
      <alignment horizontal="center" vertical="center"/>
      <protection/>
    </xf>
    <xf numFmtId="0" fontId="8" fillId="39" borderId="0" xfId="0" applyNumberFormat="1" applyFont="1" applyFill="1" applyAlignment="1" applyProtection="1">
      <alignment horizontal="center" vertical="center" wrapText="1"/>
      <protection/>
    </xf>
    <xf numFmtId="0" fontId="0" fillId="39" borderId="0" xfId="0" applyFont="1" applyFill="1" applyAlignment="1" applyProtection="1">
      <alignment horizontal="right" vertical="center" wrapText="1"/>
      <protection/>
    </xf>
    <xf numFmtId="0" fontId="8" fillId="41" borderId="37" xfId="0" applyFont="1" applyFill="1" applyBorder="1" applyAlignment="1" applyProtection="1">
      <alignment horizontal="center" vertical="center" wrapText="1"/>
      <protection/>
    </xf>
    <xf numFmtId="0" fontId="8" fillId="41" borderId="15" xfId="0" applyFont="1" applyFill="1" applyBorder="1" applyAlignment="1" applyProtection="1">
      <alignment horizontal="center" vertical="center" wrapText="1"/>
      <protection/>
    </xf>
    <xf numFmtId="0" fontId="8" fillId="41" borderId="16" xfId="0" applyFont="1" applyFill="1" applyBorder="1" applyAlignment="1" applyProtection="1">
      <alignment horizontal="center" vertical="center" wrapText="1"/>
      <protection/>
    </xf>
    <xf numFmtId="0" fontId="8" fillId="41" borderId="22" xfId="0" applyFont="1" applyFill="1" applyBorder="1" applyAlignment="1" applyProtection="1">
      <alignment horizontal="center" vertical="center" wrapText="1"/>
      <protection/>
    </xf>
    <xf numFmtId="0" fontId="8" fillId="41" borderId="57" xfId="0" applyFont="1" applyFill="1" applyBorder="1" applyAlignment="1" applyProtection="1">
      <alignment horizontal="center" vertical="center" wrapText="1"/>
      <protection/>
    </xf>
    <xf numFmtId="0" fontId="8" fillId="41" borderId="58" xfId="0" applyFont="1" applyFill="1" applyBorder="1" applyAlignment="1" applyProtection="1">
      <alignment horizontal="center" vertical="center" wrapText="1"/>
      <protection/>
    </xf>
    <xf numFmtId="0" fontId="0" fillId="0" borderId="0" xfId="0" applyAlignment="1" applyProtection="1">
      <alignment vertical="center"/>
      <protection/>
    </xf>
    <xf numFmtId="0" fontId="18" fillId="33" borderId="18" xfId="0" applyFont="1" applyFill="1" applyBorder="1" applyAlignment="1" applyProtection="1">
      <alignment horizontal="center" vertical="center" wrapText="1"/>
      <protection/>
    </xf>
    <xf numFmtId="0" fontId="0" fillId="0" borderId="49" xfId="0" applyBorder="1" applyAlignment="1">
      <alignment horizontal="center" vertical="center"/>
    </xf>
    <xf numFmtId="0" fontId="0" fillId="0" borderId="27" xfId="0" applyBorder="1" applyAlignment="1">
      <alignment horizontal="center" vertical="center"/>
    </xf>
    <xf numFmtId="2" fontId="9" fillId="33" borderId="46" xfId="0" applyNumberFormat="1" applyFont="1" applyFill="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6" xfId="0" applyBorder="1" applyAlignment="1" applyProtection="1">
      <alignment/>
      <protection/>
    </xf>
    <xf numFmtId="0" fontId="1" fillId="42" borderId="0" xfId="0" applyFont="1" applyFill="1" applyBorder="1" applyAlignment="1" applyProtection="1">
      <alignment horizontal="center" vertical="center"/>
      <protection/>
    </xf>
    <xf numFmtId="0" fontId="4" fillId="42" borderId="0" xfId="0" applyFont="1" applyFill="1" applyBorder="1" applyAlignment="1" applyProtection="1">
      <alignment horizontal="center" vertical="center"/>
      <protection/>
    </xf>
    <xf numFmtId="172" fontId="5" fillId="45" borderId="14" xfId="0" applyNumberFormat="1" applyFont="1" applyFill="1" applyBorder="1" applyAlignment="1" applyProtection="1">
      <alignment horizontal="center" vertical="center"/>
      <protection/>
    </xf>
    <xf numFmtId="172" fontId="7" fillId="45" borderId="20" xfId="0" applyNumberFormat="1" applyFont="1" applyFill="1" applyBorder="1" applyAlignment="1" applyProtection="1">
      <alignment/>
      <protection/>
    </xf>
    <xf numFmtId="0" fontId="0" fillId="0" borderId="48" xfId="0" applyBorder="1" applyAlignment="1">
      <alignment wrapText="1"/>
    </xf>
    <xf numFmtId="0" fontId="1" fillId="0" borderId="16" xfId="0" applyFont="1" applyBorder="1" applyAlignment="1">
      <alignment horizontal="center" wrapText="1"/>
    </xf>
    <xf numFmtId="0" fontId="1" fillId="0" borderId="49" xfId="0" applyFont="1" applyBorder="1" applyAlignment="1">
      <alignment horizontal="center" wrapText="1"/>
    </xf>
    <xf numFmtId="0" fontId="1" fillId="0" borderId="27" xfId="0" applyFont="1" applyBorder="1" applyAlignment="1">
      <alignment horizontal="center" wrapText="1"/>
    </xf>
    <xf numFmtId="0" fontId="37" fillId="36" borderId="50" xfId="0" applyFont="1" applyFill="1" applyBorder="1" applyAlignment="1">
      <alignment horizontal="center" vertical="center"/>
    </xf>
    <xf numFmtId="0" fontId="37" fillId="36" borderId="84" xfId="0" applyFont="1" applyFill="1" applyBorder="1" applyAlignment="1">
      <alignment horizontal="center" vertical="center"/>
    </xf>
    <xf numFmtId="0" fontId="5" fillId="0" borderId="0" xfId="0" applyNumberFormat="1" applyFont="1" applyFill="1" applyBorder="1" applyAlignment="1" applyProtection="1">
      <alignment horizontal="center" vertical="center" wrapText="1"/>
      <protection/>
    </xf>
    <xf numFmtId="0" fontId="37" fillId="0" borderId="50" xfId="0" applyFont="1" applyBorder="1" applyAlignment="1">
      <alignment horizontal="center"/>
    </xf>
    <xf numFmtId="0" fontId="37" fillId="0" borderId="84" xfId="0" applyFont="1" applyBorder="1" applyAlignment="1">
      <alignment horizontal="center"/>
    </xf>
    <xf numFmtId="0" fontId="12" fillId="0" borderId="50" xfId="0" applyFont="1" applyBorder="1" applyAlignment="1">
      <alignment horizontal="center"/>
    </xf>
    <xf numFmtId="0" fontId="12" fillId="0" borderId="59" xfId="0" applyFont="1" applyBorder="1" applyAlignment="1">
      <alignment horizontal="center"/>
    </xf>
    <xf numFmtId="0" fontId="12" fillId="0" borderId="84" xfId="0" applyFont="1" applyBorder="1" applyAlignment="1">
      <alignment horizontal="center"/>
    </xf>
    <xf numFmtId="0" fontId="37" fillId="0" borderId="51" xfId="0" applyFont="1" applyBorder="1" applyAlignment="1">
      <alignment horizontal="center"/>
    </xf>
    <xf numFmtId="0" fontId="37" fillId="0" borderId="85" xfId="0" applyFont="1" applyBorder="1" applyAlignment="1">
      <alignment horizontal="center"/>
    </xf>
    <xf numFmtId="0" fontId="1" fillId="0" borderId="33" xfId="0" applyFont="1" applyBorder="1" applyAlignment="1">
      <alignment horizontal="center" wrapText="1"/>
    </xf>
    <xf numFmtId="0" fontId="1" fillId="0" borderId="48" xfId="0" applyFont="1" applyBorder="1" applyAlignment="1">
      <alignment horizontal="center" wrapText="1"/>
    </xf>
    <xf numFmtId="0" fontId="1" fillId="0" borderId="16"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wrapText="1"/>
    </xf>
    <xf numFmtId="0" fontId="1" fillId="0" borderId="34" xfId="0" applyFont="1" applyBorder="1" applyAlignment="1">
      <alignment horizontal="center" wrapText="1"/>
    </xf>
    <xf numFmtId="0" fontId="0" fillId="0" borderId="34" xfId="0"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0" fillId="0" borderId="18" xfId="0" applyBorder="1" applyAlignment="1">
      <alignment wrapText="1"/>
    </xf>
    <xf numFmtId="0" fontId="1" fillId="0" borderId="13" xfId="0" applyFont="1" applyFill="1" applyBorder="1" applyAlignment="1">
      <alignment horizontal="center"/>
    </xf>
    <xf numFmtId="0" fontId="0" fillId="0" borderId="41" xfId="0" applyBorder="1" applyAlignment="1">
      <alignment horizontal="center"/>
    </xf>
    <xf numFmtId="0" fontId="1" fillId="0" borderId="18" xfId="0" applyFont="1" applyBorder="1" applyAlignment="1">
      <alignment horizontal="center" wrapText="1"/>
    </xf>
    <xf numFmtId="0" fontId="0" fillId="0" borderId="49" xfId="0" applyBorder="1" applyAlignment="1">
      <alignment horizontal="center" wrapText="1"/>
    </xf>
    <xf numFmtId="0" fontId="1" fillId="0" borderId="21" xfId="0" applyFont="1" applyBorder="1" applyAlignment="1">
      <alignment horizontal="center" wrapText="1"/>
    </xf>
    <xf numFmtId="0" fontId="0" fillId="0" borderId="27" xfId="0" applyBorder="1" applyAlignment="1">
      <alignment horizontal="center" wrapText="1"/>
    </xf>
    <xf numFmtId="1" fontId="1" fillId="36" borderId="12" xfId="0" applyNumberFormat="1" applyFont="1" applyFill="1" applyBorder="1" applyAlignment="1" applyProtection="1">
      <alignment horizontal="center"/>
      <protection/>
    </xf>
    <xf numFmtId="0" fontId="0" fillId="0" borderId="35" xfId="0" applyBorder="1" applyAlignment="1" applyProtection="1">
      <alignment horizontal="center"/>
      <protection/>
    </xf>
    <xf numFmtId="1" fontId="1" fillId="36" borderId="52" xfId="0" applyNumberFormat="1" applyFont="1" applyFill="1" applyBorder="1" applyAlignment="1" applyProtection="1">
      <alignment horizontal="center"/>
      <protection/>
    </xf>
    <xf numFmtId="0" fontId="0" fillId="0" borderId="36" xfId="0" applyBorder="1" applyAlignment="1" applyProtection="1">
      <alignment horizontal="center"/>
      <protection/>
    </xf>
    <xf numFmtId="0" fontId="4" fillId="0" borderId="86" xfId="0" applyFont="1" applyBorder="1" applyAlignment="1">
      <alignment horizontal="center" wrapText="1"/>
    </xf>
    <xf numFmtId="0" fontId="4" fillId="0" borderId="15" xfId="0" applyFont="1" applyBorder="1" applyAlignment="1">
      <alignment horizontal="center"/>
    </xf>
    <xf numFmtId="0" fontId="4" fillId="0" borderId="87" xfId="0" applyFont="1" applyBorder="1" applyAlignment="1">
      <alignment horizontal="center"/>
    </xf>
    <xf numFmtId="0" fontId="4" fillId="0" borderId="64" xfId="0" applyFont="1" applyBorder="1" applyAlignment="1">
      <alignment horizontal="center"/>
    </xf>
    <xf numFmtId="0" fontId="4" fillId="0" borderId="0" xfId="0" applyFont="1" applyBorder="1" applyAlignment="1">
      <alignment horizontal="center"/>
    </xf>
    <xf numFmtId="0" fontId="4" fillId="0" borderId="66" xfId="0" applyFont="1" applyBorder="1" applyAlignment="1">
      <alignment horizontal="center"/>
    </xf>
    <xf numFmtId="0" fontId="1" fillId="0" borderId="15"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7" xfId="0" applyFont="1" applyBorder="1" applyAlignment="1">
      <alignment horizontal="center" wrapText="1"/>
    </xf>
    <xf numFmtId="0" fontId="0" fillId="0" borderId="18" xfId="0" applyFont="1" applyBorder="1" applyAlignment="1">
      <alignment horizontal="center" wrapText="1"/>
    </xf>
    <xf numFmtId="0" fontId="0" fillId="0" borderId="0" xfId="0" applyFont="1" applyAlignment="1">
      <alignment horizontal="center" wrapText="1"/>
    </xf>
    <xf numFmtId="0" fontId="0" fillId="0" borderId="66" xfId="0" applyFont="1" applyBorder="1" applyAlignment="1">
      <alignment horizontal="center" wrapText="1"/>
    </xf>
    <xf numFmtId="0" fontId="0" fillId="0" borderId="22" xfId="0" applyFont="1" applyBorder="1" applyAlignment="1">
      <alignment horizontal="center" wrapText="1"/>
    </xf>
    <xf numFmtId="0" fontId="0" fillId="0" borderId="57" xfId="0" applyFont="1" applyBorder="1" applyAlignment="1">
      <alignment horizontal="center" wrapText="1"/>
    </xf>
    <xf numFmtId="0" fontId="0" fillId="0" borderId="88" xfId="0" applyFont="1" applyBorder="1" applyAlignment="1">
      <alignment horizontal="center" wrapText="1"/>
    </xf>
    <xf numFmtId="0" fontId="5" fillId="0" borderId="43"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73" xfId="0" applyFont="1" applyBorder="1" applyAlignment="1">
      <alignment horizontal="center" vertical="center" wrapText="1"/>
    </xf>
    <xf numFmtId="0" fontId="37" fillId="36" borderId="51" xfId="0" applyFont="1" applyFill="1" applyBorder="1" applyAlignment="1">
      <alignment horizontal="center" vertical="center"/>
    </xf>
    <xf numFmtId="0" fontId="37" fillId="36" borderId="85" xfId="0" applyFont="1" applyFill="1" applyBorder="1" applyAlignment="1">
      <alignment horizontal="center" vertical="center"/>
    </xf>
    <xf numFmtId="0" fontId="12" fillId="0" borderId="51" xfId="0" applyFont="1" applyBorder="1" applyAlignment="1">
      <alignment horizontal="center"/>
    </xf>
    <xf numFmtId="0" fontId="12" fillId="0" borderId="24" xfId="0" applyFont="1" applyBorder="1" applyAlignment="1">
      <alignment horizontal="center"/>
    </xf>
    <xf numFmtId="0" fontId="12" fillId="0" borderId="85" xfId="0" applyFont="1" applyBorder="1" applyAlignment="1">
      <alignment horizontal="center"/>
    </xf>
    <xf numFmtId="0" fontId="1" fillId="33" borderId="46" xfId="0" applyFont="1" applyFill="1" applyBorder="1" applyAlignment="1">
      <alignment horizontal="center" vertical="center"/>
    </xf>
    <xf numFmtId="0" fontId="1" fillId="0" borderId="46" xfId="0" applyFont="1" applyBorder="1" applyAlignment="1">
      <alignment horizontal="center" vertical="center"/>
    </xf>
    <xf numFmtId="172" fontId="5" fillId="44" borderId="14" xfId="0" applyNumberFormat="1" applyFont="1" applyFill="1" applyBorder="1" applyAlignment="1">
      <alignment horizontal="center" vertical="center"/>
    </xf>
    <xf numFmtId="172" fontId="7" fillId="44" borderId="20" xfId="0" applyNumberFormat="1" applyFont="1" applyFill="1" applyBorder="1" applyAlignment="1">
      <alignment/>
    </xf>
    <xf numFmtId="167" fontId="9" fillId="33" borderId="59" xfId="0" applyNumberFormat="1" applyFont="1" applyFill="1" applyBorder="1" applyAlignment="1">
      <alignment horizontal="center" vertical="center"/>
    </xf>
    <xf numFmtId="0" fontId="18" fillId="34" borderId="2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8" fillId="33" borderId="0" xfId="0" applyFont="1" applyFill="1" applyAlignment="1">
      <alignment vertical="center"/>
    </xf>
    <xf numFmtId="0" fontId="18" fillId="33" borderId="0" xfId="0" applyFont="1" applyFill="1" applyAlignment="1">
      <alignment horizontal="center" wrapText="1"/>
    </xf>
    <xf numFmtId="0" fontId="21" fillId="0" borderId="0" xfId="0" applyFont="1" applyAlignment="1">
      <alignment horizontal="center"/>
    </xf>
    <xf numFmtId="0" fontId="1" fillId="33" borderId="25" xfId="0" applyFont="1" applyFill="1" applyBorder="1" applyAlignment="1" applyProtection="1">
      <alignment horizontal="justify" vertical="justify" wrapText="1"/>
      <protection/>
    </xf>
    <xf numFmtId="0" fontId="1" fillId="33" borderId="46" xfId="0" applyFont="1" applyFill="1" applyBorder="1" applyAlignment="1" applyProtection="1">
      <alignment horizontal="justify" vertical="justify"/>
      <protection/>
    </xf>
    <xf numFmtId="0" fontId="1" fillId="0" borderId="46" xfId="0" applyFont="1" applyBorder="1" applyAlignment="1">
      <alignment horizontal="justify" vertical="justify"/>
    </xf>
    <xf numFmtId="0" fontId="1" fillId="0" borderId="61" xfId="0" applyFont="1" applyBorder="1" applyAlignment="1">
      <alignment horizontal="justify" vertical="justify"/>
    </xf>
    <xf numFmtId="0" fontId="1" fillId="33" borderId="26" xfId="0" applyFont="1" applyFill="1" applyBorder="1" applyAlignment="1" applyProtection="1">
      <alignment horizontal="justify" vertical="justify"/>
      <protection/>
    </xf>
    <xf numFmtId="0" fontId="1" fillId="33" borderId="0" xfId="0" applyFont="1" applyFill="1" applyBorder="1" applyAlignment="1" applyProtection="1">
      <alignment horizontal="justify" vertical="justify"/>
      <protection/>
    </xf>
    <xf numFmtId="0" fontId="1" fillId="0" borderId="0" xfId="0" applyFont="1" applyBorder="1" applyAlignment="1">
      <alignment horizontal="justify" vertical="justify"/>
    </xf>
    <xf numFmtId="0" fontId="1" fillId="0" borderId="47" xfId="0" applyFont="1" applyBorder="1" applyAlignment="1">
      <alignment horizontal="justify" vertical="justify"/>
    </xf>
    <xf numFmtId="0" fontId="1" fillId="0" borderId="26" xfId="0" applyFont="1" applyBorder="1" applyAlignment="1">
      <alignment horizontal="justify" vertical="justify"/>
    </xf>
    <xf numFmtId="0" fontId="1" fillId="0" borderId="13" xfId="0" applyFont="1" applyBorder="1" applyAlignment="1">
      <alignment horizontal="justify" vertical="justify"/>
    </xf>
    <xf numFmtId="0" fontId="1" fillId="0" borderId="41" xfId="0" applyFont="1" applyBorder="1" applyAlignment="1">
      <alignment horizontal="justify" vertical="justify"/>
    </xf>
    <xf numFmtId="0" fontId="1" fillId="0" borderId="11" xfId="0" applyFont="1" applyBorder="1" applyAlignment="1">
      <alignment horizontal="justify" vertical="justify"/>
    </xf>
    <xf numFmtId="0" fontId="1" fillId="33" borderId="46" xfId="0" applyFont="1" applyFill="1" applyBorder="1" applyAlignment="1">
      <alignment horizontal="justify" wrapText="1"/>
    </xf>
    <xf numFmtId="0" fontId="1" fillId="0" borderId="46" xfId="0" applyFont="1" applyBorder="1" applyAlignment="1">
      <alignment horizontal="justify" wrapText="1"/>
    </xf>
    <xf numFmtId="0" fontId="1" fillId="0" borderId="0" xfId="0" applyFont="1" applyAlignment="1">
      <alignment horizontal="justify" wrapText="1"/>
    </xf>
    <xf numFmtId="0" fontId="0" fillId="0" borderId="59" xfId="0" applyBorder="1" applyAlignment="1" applyProtection="1">
      <alignment horizontal="left"/>
      <protection locked="0"/>
    </xf>
    <xf numFmtId="0" fontId="0" fillId="0" borderId="35" xfId="0" applyBorder="1" applyAlignment="1" applyProtection="1">
      <alignment horizontal="left"/>
      <protection locked="0"/>
    </xf>
    <xf numFmtId="172" fontId="5" fillId="0" borderId="37" xfId="0" applyNumberFormat="1" applyFont="1" applyBorder="1" applyAlignment="1">
      <alignment horizontal="center" vertical="center" wrapText="1"/>
    </xf>
    <xf numFmtId="1" fontId="5" fillId="0" borderId="18" xfId="0" applyNumberFormat="1" applyFont="1" applyBorder="1" applyAlignment="1">
      <alignment horizontal="right" vertical="center"/>
    </xf>
    <xf numFmtId="0" fontId="7" fillId="0" borderId="18" xfId="0" applyFont="1" applyBorder="1" applyAlignment="1">
      <alignment horizontal="right" vertical="center"/>
    </xf>
    <xf numFmtId="0" fontId="7" fillId="0" borderId="22" xfId="0" applyFont="1" applyBorder="1" applyAlignment="1">
      <alignment horizontal="right" vertical="center"/>
    </xf>
    <xf numFmtId="172" fontId="5" fillId="0" borderId="0" xfId="0" applyNumberFormat="1" applyFont="1" applyBorder="1" applyAlignment="1">
      <alignment horizontal="center" vertical="center"/>
    </xf>
    <xf numFmtId="172" fontId="7" fillId="0" borderId="57" xfId="0" applyNumberFormat="1" applyFont="1" applyBorder="1" applyAlignment="1">
      <alignment horizontal="center" vertical="center"/>
    </xf>
    <xf numFmtId="1" fontId="5" fillId="0" borderId="21" xfId="0" applyNumberFormat="1" applyFont="1" applyBorder="1" applyAlignment="1">
      <alignment horizontal="left" vertical="center"/>
    </xf>
    <xf numFmtId="0" fontId="7" fillId="0" borderId="21" xfId="0" applyFont="1" applyBorder="1" applyAlignment="1">
      <alignment horizontal="left" vertical="center"/>
    </xf>
    <xf numFmtId="0" fontId="7" fillId="0" borderId="58" xfId="0" applyFont="1" applyBorder="1" applyAlignment="1">
      <alignment horizontal="left" vertical="center"/>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5" fillId="0" borderId="18" xfId="0" applyFont="1" applyBorder="1" applyAlignment="1">
      <alignment horizontal="center" vertical="center"/>
    </xf>
    <xf numFmtId="0" fontId="7" fillId="0" borderId="0" xfId="0" applyFont="1" applyAlignment="1">
      <alignment/>
    </xf>
    <xf numFmtId="0" fontId="7" fillId="0" borderId="21" xfId="0" applyFont="1" applyBorder="1" applyAlignment="1">
      <alignment/>
    </xf>
    <xf numFmtId="0" fontId="7" fillId="0" borderId="18" xfId="0" applyFont="1" applyBorder="1" applyAlignment="1">
      <alignment/>
    </xf>
    <xf numFmtId="0" fontId="1" fillId="36" borderId="33" xfId="0" applyFont="1" applyFill="1" applyBorder="1" applyAlignment="1">
      <alignment horizontal="center" vertical="center" wrapText="1"/>
    </xf>
    <xf numFmtId="0" fontId="1" fillId="36" borderId="34" xfId="0" applyFont="1" applyFill="1" applyBorder="1" applyAlignment="1">
      <alignment horizontal="center" vertical="center" wrapText="1"/>
    </xf>
    <xf numFmtId="172" fontId="1" fillId="0" borderId="89" xfId="0" applyNumberFormat="1" applyFont="1" applyBorder="1" applyAlignment="1">
      <alignment horizontal="center" vertical="center" wrapText="1"/>
    </xf>
    <xf numFmtId="0" fontId="0" fillId="0" borderId="90" xfId="0" applyBorder="1" applyAlignment="1">
      <alignment horizontal="center" vertical="center" wrapText="1"/>
    </xf>
    <xf numFmtId="1" fontId="1" fillId="36" borderId="37" xfId="0" applyNumberFormat="1" applyFont="1" applyFill="1" applyBorder="1" applyAlignment="1" applyProtection="1">
      <alignment horizontal="center"/>
      <protection locked="0"/>
    </xf>
    <xf numFmtId="172" fontId="1" fillId="0" borderId="83" xfId="0" applyNumberFormat="1" applyFont="1" applyBorder="1" applyAlignment="1">
      <alignment horizontal="center" vertical="center" wrapText="1"/>
    </xf>
    <xf numFmtId="0" fontId="0" fillId="0" borderId="49" xfId="0" applyBorder="1" applyAlignment="1">
      <alignment horizontal="center" vertical="center" wrapText="1"/>
    </xf>
    <xf numFmtId="0" fontId="0" fillId="0" borderId="48" xfId="0" applyBorder="1" applyAlignment="1">
      <alignment horizontal="center"/>
    </xf>
    <xf numFmtId="0" fontId="1" fillId="36" borderId="37" xfId="0" applyFont="1" applyFill="1" applyBorder="1" applyAlignment="1">
      <alignment horizontal="center" vertical="center"/>
    </xf>
    <xf numFmtId="0" fontId="0" fillId="36" borderId="15" xfId="0" applyFill="1" applyBorder="1" applyAlignment="1">
      <alignment horizontal="center" vertical="center"/>
    </xf>
    <xf numFmtId="0" fontId="0" fillId="0" borderId="91" xfId="0" applyBorder="1" applyAlignment="1">
      <alignment horizontal="center" vertical="center"/>
    </xf>
    <xf numFmtId="0" fontId="0" fillId="0" borderId="49" xfId="0" applyBorder="1" applyAlignment="1">
      <alignment vertical="center"/>
    </xf>
    <xf numFmtId="0" fontId="1" fillId="0" borderId="9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vertical="center" wrapText="1"/>
    </xf>
    <xf numFmtId="0" fontId="0" fillId="0" borderId="59" xfId="0" applyBorder="1" applyAlignment="1">
      <alignment horizontal="left"/>
    </xf>
    <xf numFmtId="0" fontId="18" fillId="42" borderId="62" xfId="0" applyFont="1" applyFill="1" applyBorder="1" applyAlignment="1">
      <alignment horizontal="center" vertical="center" wrapText="1"/>
    </xf>
    <xf numFmtId="0" fontId="0" fillId="0" borderId="53" xfId="0" applyBorder="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85">
    <dxf>
      <fill>
        <patternFill>
          <bgColor indexed="52"/>
        </patternFill>
      </fill>
    </dxf>
    <dxf>
      <fill>
        <patternFill>
          <bgColor indexed="13"/>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40"/>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34"/>
        </patternFill>
      </fill>
    </dxf>
    <dxf>
      <fill>
        <patternFill>
          <bgColor indexed="10"/>
        </patternFill>
      </fill>
    </dxf>
    <dxf>
      <font>
        <color indexed="22"/>
      </font>
      <fill>
        <patternFill>
          <bgColor indexed="22"/>
        </patternFill>
      </fill>
    </dxf>
    <dxf>
      <fill>
        <patternFill>
          <bgColor indexed="46"/>
        </patternFill>
      </fill>
    </dxf>
    <dxf>
      <fill>
        <patternFill>
          <bgColor indexed="13"/>
        </patternFill>
      </fill>
    </dxf>
    <dxf>
      <fill>
        <patternFill patternType="solid">
          <fgColor indexed="10"/>
          <bgColor indexed="13"/>
        </patternFill>
      </fill>
    </dxf>
    <dxf>
      <font>
        <color indexed="22"/>
      </font>
      <fill>
        <patternFill>
          <bgColor indexed="22"/>
        </patternFill>
      </fill>
    </dxf>
    <dxf>
      <fill>
        <patternFill>
          <bgColor indexed="46"/>
        </patternFill>
      </fill>
    </dxf>
    <dxf>
      <fill>
        <patternFill>
          <bgColor indexed="10"/>
        </patternFill>
      </fill>
    </dxf>
    <dxf>
      <fill>
        <patternFill>
          <bgColor indexed="13"/>
        </patternFill>
      </fill>
    </dxf>
    <dxf>
      <fill>
        <patternFill>
          <bgColor rgb="FFFF66FF"/>
        </patternFill>
      </fill>
      <border>
        <left style="thin"/>
        <right style="thin"/>
        <top style="thin"/>
        <bottom style="thin"/>
      </border>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border>
        <left style="thin"/>
        <right style="thin"/>
        <top style="thin"/>
        <bottom style="thin"/>
      </border>
    </dxf>
    <dxf>
      <font>
        <color indexed="22"/>
      </font>
      <fill>
        <patternFill>
          <bgColor indexed="22"/>
        </patternFill>
      </fill>
    </dxf>
    <dxf>
      <fill>
        <patternFill>
          <bgColor indexed="46"/>
        </patternFill>
      </fill>
    </dxf>
    <dxf>
      <font>
        <color indexed="22"/>
      </font>
      <fill>
        <patternFill>
          <bgColor indexed="22"/>
        </patternFill>
      </fill>
    </dxf>
    <dxf>
      <fill>
        <patternFill>
          <bgColor indexed="46"/>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22"/>
      </font>
      <fill>
        <patternFill>
          <bgColor indexed="22"/>
        </patternFill>
      </fill>
    </dxf>
    <dxf>
      <fill>
        <patternFill>
          <bgColor indexed="46"/>
        </patternFill>
      </fill>
    </dxf>
    <dxf>
      <fill>
        <patternFill>
          <bgColor rgb="FFFF0066"/>
        </patternFill>
      </fill>
      <border>
        <left style="thin"/>
        <right style="thin"/>
        <top style="thin"/>
        <bottom style="thin"/>
      </border>
    </dxf>
    <dxf>
      <fill>
        <patternFill>
          <bgColor rgb="FFFF0066"/>
        </patternFill>
      </fill>
      <border>
        <left style="thin"/>
        <right style="thin"/>
        <top style="thin"/>
        <bottom style="thin"/>
      </border>
    </dxf>
    <dxf>
      <fill>
        <patternFill>
          <bgColor rgb="FFFF0066"/>
        </patternFill>
      </fill>
      <border>
        <left style="thin"/>
        <right style="thin"/>
        <top style="thin"/>
        <bottom style="thin"/>
      </border>
    </dxf>
    <dxf>
      <fill>
        <patternFill>
          <bgColor rgb="FFFF0066"/>
        </patternFill>
      </fill>
    </dxf>
    <dxf>
      <fill>
        <patternFill>
          <bgColor indexed="13"/>
        </patternFill>
      </fill>
    </dxf>
    <dxf>
      <fill>
        <patternFill>
          <bgColor indexed="13"/>
        </patternFill>
      </fill>
    </dxf>
    <dxf>
      <fill>
        <patternFill>
          <bgColor rgb="FFFF0066"/>
        </patternFill>
      </fill>
    </dxf>
    <dxf>
      <fill>
        <patternFill>
          <bgColor rgb="FFFF66CC"/>
        </patternFill>
      </fill>
    </dxf>
    <dxf>
      <fill>
        <patternFill>
          <bgColor rgb="FF92D050"/>
        </patternFill>
      </fill>
    </dxf>
    <dxf>
      <fill>
        <patternFill>
          <bgColor rgb="FFFF0066"/>
        </patternFill>
      </fill>
      <border>
        <left style="thin">
          <color theme="1"/>
        </left>
        <right style="thin">
          <color theme="1"/>
        </right>
        <top style="thin">
          <color theme="1"/>
        </top>
        <bottom style="thin">
          <color theme="1"/>
        </bottom>
      </border>
    </dxf>
    <dxf>
      <fill>
        <patternFill>
          <bgColor rgb="FFFF0066"/>
        </patternFill>
      </fill>
    </dxf>
    <dxf>
      <fill>
        <patternFill>
          <bgColor rgb="FFFF0066"/>
        </patternFill>
      </fill>
    </dxf>
    <dxf>
      <fill>
        <patternFill>
          <bgColor rgb="FFFF0066"/>
        </patternFill>
      </fill>
    </dxf>
    <dxf>
      <fill>
        <patternFill>
          <bgColor rgb="FFFFFF00"/>
        </patternFill>
      </fill>
    </dxf>
    <dxf>
      <fill>
        <patternFill>
          <bgColor rgb="FFFF0000"/>
        </patternFill>
      </fill>
    </dxf>
    <dxf>
      <fill>
        <patternFill>
          <bgColor rgb="FFFF0066"/>
        </patternFill>
      </fill>
    </dxf>
    <dxf>
      <fill>
        <patternFill>
          <bgColor rgb="FFFF0066"/>
        </patternFill>
      </fill>
    </dxf>
    <dxf>
      <fill>
        <patternFill>
          <bgColor rgb="FFFF0066"/>
        </patternFill>
      </fill>
    </dxf>
    <dxf>
      <fill>
        <patternFill>
          <bgColor indexed="10"/>
        </patternFill>
      </fill>
    </dxf>
    <dxf>
      <fill>
        <patternFill>
          <bgColor indexed="13"/>
        </patternFill>
      </fill>
    </dxf>
    <dxf>
      <fill>
        <patternFill>
          <bgColor rgb="FFFF0066"/>
        </patternFill>
      </fill>
    </dxf>
    <dxf>
      <fill>
        <patternFill>
          <bgColor rgb="FFFF0000"/>
        </patternFill>
      </fill>
    </dxf>
    <dxf>
      <fill>
        <patternFill>
          <bgColor rgb="FFFFFF00"/>
        </patternFill>
      </fill>
    </dxf>
    <dxf>
      <font>
        <color indexed="22"/>
      </font>
      <fill>
        <patternFill>
          <bgColor indexed="22"/>
        </patternFill>
      </fill>
    </dxf>
    <dxf>
      <fill>
        <patternFill>
          <bgColor indexed="46"/>
        </patternFill>
      </fill>
    </dxf>
    <dxf>
      <fill>
        <patternFill>
          <bgColor rgb="FF33CCFF"/>
        </patternFill>
      </fill>
      <border>
        <left style="thin">
          <color theme="1"/>
        </left>
        <right style="thin">
          <color theme="1"/>
        </right>
        <top style="thin">
          <color theme="1"/>
        </top>
        <bottom style="thin">
          <color theme="1"/>
        </bottom>
      </border>
    </dxf>
    <dxf>
      <fill>
        <patternFill>
          <bgColor rgb="FFFF0066"/>
        </patternFill>
      </fill>
      <border>
        <left style="thin">
          <color rgb="FF000000"/>
        </left>
        <right style="thin">
          <color rgb="FF000000"/>
        </right>
        <top style="thin"/>
        <bottom style="thin">
          <color rgb="FF000000"/>
        </bottom>
      </border>
    </dxf>
    <dxf>
      <fill>
        <patternFill>
          <bgColor rgb="FFFF66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Geh&#246;rschutz!A1" /><Relationship Id="rId3" Type="http://schemas.openxmlformats.org/officeDocument/2006/relationships/hyperlink" Target="#Beurteilungspegel!A1" /><Relationship Id="rId4" Type="http://schemas.openxmlformats.org/officeDocument/2006/relationships/hyperlink" Target="#Info!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chner!A1" /><Relationship Id="rId3" Type="http://schemas.openxmlformats.org/officeDocument/2006/relationships/hyperlink" Target="#Geh&#246;rschutz!A1" /><Relationship Id="rId4" Type="http://schemas.openxmlformats.org/officeDocument/2006/relationships/hyperlink" Target="#Beurteilungspegel!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chner!A1" /><Relationship Id="rId3" Type="http://schemas.openxmlformats.org/officeDocument/2006/relationships/hyperlink" Target="#Info!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fo!A1" /><Relationship Id="rId3" Type="http://schemas.openxmlformats.org/officeDocument/2006/relationships/hyperlink" Target="#Rechner!A1"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xdr:col>
      <xdr:colOff>628650</xdr:colOff>
      <xdr:row>3</xdr:row>
      <xdr:rowOff>9525</xdr:rowOff>
    </xdr:to>
    <xdr:pic>
      <xdr:nvPicPr>
        <xdr:cNvPr id="1" name="Picture 11" descr="Moewe"/>
        <xdr:cNvPicPr preferRelativeResize="1">
          <a:picLocks noChangeAspect="1"/>
        </xdr:cNvPicPr>
      </xdr:nvPicPr>
      <xdr:blipFill>
        <a:blip r:embed="rId1"/>
        <a:stretch>
          <a:fillRect/>
        </a:stretch>
      </xdr:blipFill>
      <xdr:spPr>
        <a:xfrm>
          <a:off x="581025" y="9525"/>
          <a:ext cx="628650" cy="485775"/>
        </a:xfrm>
        <a:prstGeom prst="rect">
          <a:avLst/>
        </a:prstGeom>
        <a:noFill/>
        <a:ln w="9525" cmpd="sng">
          <a:noFill/>
        </a:ln>
      </xdr:spPr>
    </xdr:pic>
    <xdr:clientData/>
  </xdr:twoCellAnchor>
  <xdr:twoCellAnchor>
    <xdr:from>
      <xdr:col>7</xdr:col>
      <xdr:colOff>561975</xdr:colOff>
      <xdr:row>2</xdr:row>
      <xdr:rowOff>123825</xdr:rowOff>
    </xdr:from>
    <xdr:to>
      <xdr:col>11</xdr:col>
      <xdr:colOff>114300</xdr:colOff>
      <xdr:row>4</xdr:row>
      <xdr:rowOff>9525</xdr:rowOff>
    </xdr:to>
    <xdr:sp>
      <xdr:nvSpPr>
        <xdr:cNvPr id="2" name="Rechteck 1">
          <a:hlinkClick r:id="rId2"/>
        </xdr:cNvPr>
        <xdr:cNvSpPr>
          <a:spLocks/>
        </xdr:cNvSpPr>
      </xdr:nvSpPr>
      <xdr:spPr>
        <a:xfrm>
          <a:off x="4362450" y="447675"/>
          <a:ext cx="1343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361950</xdr:colOff>
      <xdr:row>2</xdr:row>
      <xdr:rowOff>104775</xdr:rowOff>
    </xdr:from>
    <xdr:to>
      <xdr:col>14</xdr:col>
      <xdr:colOff>95250</xdr:colOff>
      <xdr:row>4</xdr:row>
      <xdr:rowOff>19050</xdr:rowOff>
    </xdr:to>
    <xdr:sp>
      <xdr:nvSpPr>
        <xdr:cNvPr id="3" name="Rechteck 6">
          <a:hlinkClick r:id="rId3"/>
        </xdr:cNvPr>
        <xdr:cNvSpPr>
          <a:spLocks/>
        </xdr:cNvSpPr>
      </xdr:nvSpPr>
      <xdr:spPr>
        <a:xfrm>
          <a:off x="5953125" y="428625"/>
          <a:ext cx="13430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2</xdr:row>
      <xdr:rowOff>114300</xdr:rowOff>
    </xdr:from>
    <xdr:to>
      <xdr:col>17</xdr:col>
      <xdr:colOff>609600</xdr:colOff>
      <xdr:row>4</xdr:row>
      <xdr:rowOff>0</xdr:rowOff>
    </xdr:to>
    <xdr:sp>
      <xdr:nvSpPr>
        <xdr:cNvPr id="4" name="Rechteck 7">
          <a:hlinkClick r:id="rId4"/>
        </xdr:cNvPr>
        <xdr:cNvSpPr>
          <a:spLocks/>
        </xdr:cNvSpPr>
      </xdr:nvSpPr>
      <xdr:spPr>
        <a:xfrm>
          <a:off x="7562850" y="438150"/>
          <a:ext cx="1323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xdr:col>
      <xdr:colOff>628650</xdr:colOff>
      <xdr:row>3</xdr:row>
      <xdr:rowOff>9525</xdr:rowOff>
    </xdr:to>
    <xdr:pic>
      <xdr:nvPicPr>
        <xdr:cNvPr id="1" name="Picture 3" descr="Moewe"/>
        <xdr:cNvPicPr preferRelativeResize="1">
          <a:picLocks noChangeAspect="1"/>
        </xdr:cNvPicPr>
      </xdr:nvPicPr>
      <xdr:blipFill>
        <a:blip r:embed="rId1"/>
        <a:stretch>
          <a:fillRect/>
        </a:stretch>
      </xdr:blipFill>
      <xdr:spPr>
        <a:xfrm>
          <a:off x="581025" y="9525"/>
          <a:ext cx="628650" cy="485775"/>
        </a:xfrm>
        <a:prstGeom prst="rect">
          <a:avLst/>
        </a:prstGeom>
        <a:noFill/>
        <a:ln w="9525" cmpd="sng">
          <a:noFill/>
        </a:ln>
      </xdr:spPr>
    </xdr:pic>
    <xdr:clientData/>
  </xdr:twoCellAnchor>
  <xdr:twoCellAnchor>
    <xdr:from>
      <xdr:col>9</xdr:col>
      <xdr:colOff>733425</xdr:colOff>
      <xdr:row>0</xdr:row>
      <xdr:rowOff>85725</xdr:rowOff>
    </xdr:from>
    <xdr:to>
      <xdr:col>11</xdr:col>
      <xdr:colOff>723900</xdr:colOff>
      <xdr:row>2</xdr:row>
      <xdr:rowOff>9525</xdr:rowOff>
    </xdr:to>
    <xdr:sp>
      <xdr:nvSpPr>
        <xdr:cNvPr id="2" name="Rechteck 1">
          <a:hlinkClick r:id="rId2"/>
        </xdr:cNvPr>
        <xdr:cNvSpPr>
          <a:spLocks/>
        </xdr:cNvSpPr>
      </xdr:nvSpPr>
      <xdr:spPr>
        <a:xfrm>
          <a:off x="7410450" y="85725"/>
          <a:ext cx="15144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733425</xdr:colOff>
      <xdr:row>2</xdr:row>
      <xdr:rowOff>76200</xdr:rowOff>
    </xdr:from>
    <xdr:to>
      <xdr:col>11</xdr:col>
      <xdr:colOff>723900</xdr:colOff>
      <xdr:row>4</xdr:row>
      <xdr:rowOff>9525</xdr:rowOff>
    </xdr:to>
    <xdr:sp>
      <xdr:nvSpPr>
        <xdr:cNvPr id="3" name="Rechteck 2">
          <a:hlinkClick r:id="rId3"/>
        </xdr:cNvPr>
        <xdr:cNvSpPr>
          <a:spLocks/>
        </xdr:cNvSpPr>
      </xdr:nvSpPr>
      <xdr:spPr>
        <a:xfrm>
          <a:off x="7410450" y="400050"/>
          <a:ext cx="15144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723900</xdr:colOff>
      <xdr:row>4</xdr:row>
      <xdr:rowOff>95250</xdr:rowOff>
    </xdr:from>
    <xdr:to>
      <xdr:col>11</xdr:col>
      <xdr:colOff>733425</xdr:colOff>
      <xdr:row>5</xdr:row>
      <xdr:rowOff>161925</xdr:rowOff>
    </xdr:to>
    <xdr:sp>
      <xdr:nvSpPr>
        <xdr:cNvPr id="4" name="Rechteck 3">
          <a:hlinkClick r:id="rId4"/>
        </xdr:cNvPr>
        <xdr:cNvSpPr>
          <a:spLocks/>
        </xdr:cNvSpPr>
      </xdr:nvSpPr>
      <xdr:spPr>
        <a:xfrm>
          <a:off x="7400925" y="742950"/>
          <a:ext cx="15335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1</xdr:row>
      <xdr:rowOff>219075</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xdr:col>
      <xdr:colOff>628650</xdr:colOff>
      <xdr:row>3</xdr:row>
      <xdr:rowOff>9525</xdr:rowOff>
    </xdr:to>
    <xdr:pic>
      <xdr:nvPicPr>
        <xdr:cNvPr id="1" name="Picture 11" descr="Moewe"/>
        <xdr:cNvPicPr preferRelativeResize="1">
          <a:picLocks noChangeAspect="1"/>
        </xdr:cNvPicPr>
      </xdr:nvPicPr>
      <xdr:blipFill>
        <a:blip r:embed="rId1"/>
        <a:stretch>
          <a:fillRect/>
        </a:stretch>
      </xdr:blipFill>
      <xdr:spPr>
        <a:xfrm>
          <a:off x="581025" y="9525"/>
          <a:ext cx="628650" cy="485775"/>
        </a:xfrm>
        <a:prstGeom prst="rect">
          <a:avLst/>
        </a:prstGeom>
        <a:noFill/>
        <a:ln w="9525" cmpd="sng">
          <a:noFill/>
        </a:ln>
      </xdr:spPr>
    </xdr:pic>
    <xdr:clientData/>
  </xdr:twoCellAnchor>
  <xdr:twoCellAnchor>
    <xdr:from>
      <xdr:col>11</xdr:col>
      <xdr:colOff>219075</xdr:colOff>
      <xdr:row>3</xdr:row>
      <xdr:rowOff>9525</xdr:rowOff>
    </xdr:from>
    <xdr:to>
      <xdr:col>14</xdr:col>
      <xdr:colOff>142875</xdr:colOff>
      <xdr:row>4</xdr:row>
      <xdr:rowOff>76200</xdr:rowOff>
    </xdr:to>
    <xdr:sp>
      <xdr:nvSpPr>
        <xdr:cNvPr id="2" name="Rechteck 1">
          <a:hlinkClick r:id="rId2"/>
        </xdr:cNvPr>
        <xdr:cNvSpPr>
          <a:spLocks/>
        </xdr:cNvSpPr>
      </xdr:nvSpPr>
      <xdr:spPr>
        <a:xfrm>
          <a:off x="5810250" y="495300"/>
          <a:ext cx="15335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552450</xdr:colOff>
      <xdr:row>3</xdr:row>
      <xdr:rowOff>9525</xdr:rowOff>
    </xdr:from>
    <xdr:to>
      <xdr:col>17</xdr:col>
      <xdr:colOff>466725</xdr:colOff>
      <xdr:row>4</xdr:row>
      <xdr:rowOff>66675</xdr:rowOff>
    </xdr:to>
    <xdr:sp>
      <xdr:nvSpPr>
        <xdr:cNvPr id="3" name="Rechteck 1">
          <a:hlinkClick r:id="rId3"/>
        </xdr:cNvPr>
        <xdr:cNvSpPr>
          <a:spLocks/>
        </xdr:cNvSpPr>
      </xdr:nvSpPr>
      <xdr:spPr>
        <a:xfrm>
          <a:off x="7753350" y="495300"/>
          <a:ext cx="15240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2</xdr:row>
      <xdr:rowOff>0</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xdr:col>
      <xdr:colOff>628650</xdr:colOff>
      <xdr:row>3</xdr:row>
      <xdr:rowOff>9525</xdr:rowOff>
    </xdr:to>
    <xdr:pic>
      <xdr:nvPicPr>
        <xdr:cNvPr id="1" name="Picture 11" descr="Moewe"/>
        <xdr:cNvPicPr preferRelativeResize="1">
          <a:picLocks noChangeAspect="1"/>
        </xdr:cNvPicPr>
      </xdr:nvPicPr>
      <xdr:blipFill>
        <a:blip r:embed="rId1"/>
        <a:stretch>
          <a:fillRect/>
        </a:stretch>
      </xdr:blipFill>
      <xdr:spPr>
        <a:xfrm>
          <a:off x="581025" y="9525"/>
          <a:ext cx="628650" cy="485775"/>
        </a:xfrm>
        <a:prstGeom prst="rect">
          <a:avLst/>
        </a:prstGeom>
        <a:noFill/>
        <a:ln w="9525" cmpd="sng">
          <a:noFill/>
        </a:ln>
      </xdr:spPr>
    </xdr:pic>
    <xdr:clientData/>
  </xdr:twoCellAnchor>
  <xdr:twoCellAnchor>
    <xdr:from>
      <xdr:col>14</xdr:col>
      <xdr:colOff>114300</xdr:colOff>
      <xdr:row>2</xdr:row>
      <xdr:rowOff>104775</xdr:rowOff>
    </xdr:from>
    <xdr:to>
      <xdr:col>17</xdr:col>
      <xdr:colOff>581025</xdr:colOff>
      <xdr:row>4</xdr:row>
      <xdr:rowOff>0</xdr:rowOff>
    </xdr:to>
    <xdr:sp>
      <xdr:nvSpPr>
        <xdr:cNvPr id="2" name="Rechteck 1">
          <a:hlinkClick r:id="rId2"/>
        </xdr:cNvPr>
        <xdr:cNvSpPr>
          <a:spLocks/>
        </xdr:cNvSpPr>
      </xdr:nvSpPr>
      <xdr:spPr>
        <a:xfrm>
          <a:off x="7315200" y="428625"/>
          <a:ext cx="15430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2</xdr:row>
      <xdr:rowOff>104775</xdr:rowOff>
    </xdr:from>
    <xdr:to>
      <xdr:col>12</xdr:col>
      <xdr:colOff>581025</xdr:colOff>
      <xdr:row>4</xdr:row>
      <xdr:rowOff>28575</xdr:rowOff>
    </xdr:to>
    <xdr:sp>
      <xdr:nvSpPr>
        <xdr:cNvPr id="3" name="Rechteck 2">
          <a:hlinkClick r:id="rId3"/>
        </xdr:cNvPr>
        <xdr:cNvSpPr>
          <a:spLocks/>
        </xdr:cNvSpPr>
      </xdr:nvSpPr>
      <xdr:spPr>
        <a:xfrm>
          <a:off x="5314950" y="428625"/>
          <a:ext cx="15716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1</xdr:row>
      <xdr:rowOff>219075</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twoCellAnchor>
    <xdr:from>
      <xdr:col>0</xdr:col>
      <xdr:colOff>66675</xdr:colOff>
      <xdr:row>0</xdr:row>
      <xdr:rowOff>0</xdr:rowOff>
    </xdr:from>
    <xdr:to>
      <xdr:col>0</xdr:col>
      <xdr:colOff>581025</xdr:colOff>
      <xdr:row>1</xdr:row>
      <xdr:rowOff>219075</xdr:rowOff>
    </xdr:to>
    <xdr:pic>
      <xdr:nvPicPr>
        <xdr:cNvPr id="2"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b.osha.de/" TargetMode="External" /><Relationship Id="rId2" Type="http://schemas.openxmlformats.org/officeDocument/2006/relationships/hyperlink" Target="http://arbeitsschutzverwaltung.brandenburg.de/cms/detail.php/bb1.c.380168.de" TargetMode="External" /><Relationship Id="rId3" Type="http://schemas.openxmlformats.org/officeDocument/2006/relationships/hyperlink" Target="http://www.las-bb.de/karla/" TargetMode="External" /><Relationship Id="rId4" Type="http://schemas.openxmlformats.org/officeDocument/2006/relationships/hyperlink" Target="http://www.karla-info.de/start/" TargetMode="External" /><Relationship Id="rId5" Type="http://schemas.openxmlformats.org/officeDocument/2006/relationships/hyperlink" Target="http://www.las-bb.de/karla/" TargetMode="External" /><Relationship Id="rId6" Type="http://schemas.openxmlformats.org/officeDocument/2006/relationships/hyperlink" Target="http://www.baua.de/TRLV" TargetMode="External"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5">
    <pageSetUpPr fitToPage="1"/>
  </sheetPr>
  <dimension ref="A1:AT393"/>
  <sheetViews>
    <sheetView showRowColHeaders="0" tabSelected="1" workbookViewId="0" topLeftCell="A1">
      <selection activeCell="P36" sqref="P36:P37"/>
    </sheetView>
  </sheetViews>
  <sheetFormatPr defaultColWidth="11.421875" defaultRowHeight="12.75"/>
  <cols>
    <col min="1" max="1" width="8.7109375" style="2" customWidth="1"/>
    <col min="2" max="2" width="10.7109375" style="19" customWidth="1"/>
    <col min="3" max="4" width="2.7109375" style="19" customWidth="1"/>
    <col min="5" max="8" width="10.7109375" style="19" customWidth="1"/>
    <col min="9" max="10" width="2.7109375" style="19" customWidth="1"/>
    <col min="11" max="13" width="10.7109375" style="19" customWidth="1"/>
    <col min="14" max="15" width="2.7109375" style="19" customWidth="1"/>
    <col min="16" max="16" width="10.7109375" style="19" customWidth="1"/>
    <col min="17" max="17" width="2.7109375" style="19" customWidth="1"/>
    <col min="18" max="25" width="10.7109375" style="19" customWidth="1"/>
    <col min="26" max="16384" width="11.421875" style="19" customWidth="1"/>
  </cols>
  <sheetData>
    <row r="1" spans="2:46" ht="12.75" customHeight="1">
      <c r="B1" s="55"/>
      <c r="C1" s="55"/>
      <c r="D1" s="55"/>
      <c r="E1" s="404" t="s">
        <v>31</v>
      </c>
      <c r="F1" s="405"/>
      <c r="G1" s="405"/>
      <c r="H1" s="405"/>
      <c r="I1" s="405"/>
      <c r="J1" s="405"/>
      <c r="K1" s="405"/>
      <c r="L1" s="405"/>
      <c r="M1" s="406" t="s">
        <v>203</v>
      </c>
      <c r="N1" s="407"/>
      <c r="O1" s="407"/>
      <c r="P1" s="407"/>
      <c r="Q1" s="407"/>
      <c r="R1" s="407"/>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2:46" ht="12.75" customHeight="1">
      <c r="B2" s="55"/>
      <c r="C2" s="55"/>
      <c r="D2" s="55"/>
      <c r="E2" s="405"/>
      <c r="F2" s="405"/>
      <c r="G2" s="405"/>
      <c r="H2" s="405"/>
      <c r="I2" s="405"/>
      <c r="J2" s="405"/>
      <c r="K2" s="405"/>
      <c r="L2" s="405"/>
      <c r="M2" s="407"/>
      <c r="N2" s="407"/>
      <c r="O2" s="407"/>
      <c r="P2" s="407"/>
      <c r="Q2" s="407"/>
      <c r="R2" s="407"/>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2:46" ht="12.75" customHeight="1">
      <c r="B3" s="55"/>
      <c r="C3" s="55"/>
      <c r="D3" s="55"/>
      <c r="E3" s="405"/>
      <c r="F3" s="405"/>
      <c r="G3" s="405"/>
      <c r="H3" s="405"/>
      <c r="I3" s="405"/>
      <c r="J3" s="405"/>
      <c r="K3" s="405"/>
      <c r="L3" s="405"/>
      <c r="M3" s="407"/>
      <c r="N3" s="407"/>
      <c r="O3" s="407"/>
      <c r="P3" s="407"/>
      <c r="Q3" s="407"/>
      <c r="R3" s="407"/>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2:46" ht="12.75" customHeight="1">
      <c r="B4" s="55"/>
      <c r="C4" s="55"/>
      <c r="D4" s="55"/>
      <c r="E4" s="294"/>
      <c r="F4" s="294"/>
      <c r="G4" s="294"/>
      <c r="H4" s="294"/>
      <c r="I4" s="294"/>
      <c r="J4" s="294"/>
      <c r="K4" s="294"/>
      <c r="L4" s="294"/>
      <c r="M4" s="294"/>
      <c r="N4" s="294"/>
      <c r="O4" s="61"/>
      <c r="P4" s="56"/>
      <c r="Q4" s="55"/>
      <c r="R4" s="55"/>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2:46" ht="12.75" customHeight="1">
      <c r="B5" s="55"/>
      <c r="C5" s="55"/>
      <c r="D5" s="55"/>
      <c r="E5" s="294"/>
      <c r="F5" s="294"/>
      <c r="G5" s="294"/>
      <c r="H5" s="294"/>
      <c r="I5" s="294"/>
      <c r="J5" s="294"/>
      <c r="K5" s="294"/>
      <c r="L5" s="294"/>
      <c r="M5" s="294"/>
      <c r="N5" s="294"/>
      <c r="O5" s="61"/>
      <c r="P5" s="55"/>
      <c r="Q5" s="55"/>
      <c r="R5" s="55"/>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2:46" ht="12.75" customHeight="1">
      <c r="B6" s="1"/>
      <c r="C6" s="265" t="s">
        <v>264</v>
      </c>
      <c r="D6" s="266"/>
      <c r="E6" s="266"/>
      <c r="F6" s="266"/>
      <c r="G6" s="266"/>
      <c r="H6" s="259"/>
      <c r="I6" s="49"/>
      <c r="J6" s="49"/>
      <c r="K6" s="2"/>
      <c r="L6" s="1"/>
      <c r="M6" s="2"/>
      <c r="N6" s="2"/>
      <c r="O6" s="390" t="s">
        <v>113</v>
      </c>
      <c r="P6" s="391"/>
      <c r="Q6" s="391"/>
      <c r="R6" s="391"/>
      <c r="S6" s="2"/>
      <c r="T6" s="1"/>
      <c r="U6" s="2"/>
      <c r="V6" s="2"/>
      <c r="W6" s="2"/>
      <c r="X6" s="2"/>
      <c r="Y6" s="2"/>
      <c r="Z6" s="2"/>
      <c r="AA6" s="2"/>
      <c r="AB6" s="2"/>
      <c r="AC6" s="2"/>
      <c r="AD6" s="2"/>
      <c r="AE6" s="2"/>
      <c r="AF6" s="2"/>
      <c r="AG6" s="2"/>
      <c r="AH6" s="2"/>
      <c r="AI6" s="2"/>
      <c r="AJ6" s="2"/>
      <c r="AK6" s="2"/>
      <c r="AL6" s="2"/>
      <c r="AM6" s="2"/>
      <c r="AN6" s="2"/>
      <c r="AO6" s="2"/>
      <c r="AP6" s="2"/>
      <c r="AQ6" s="2"/>
      <c r="AR6" s="2"/>
      <c r="AS6" s="2"/>
      <c r="AT6" s="2"/>
    </row>
    <row r="7" spans="2:46" ht="12.75" customHeight="1">
      <c r="B7" s="304" t="s">
        <v>11</v>
      </c>
      <c r="C7" s="266"/>
      <c r="D7" s="266"/>
      <c r="E7" s="266"/>
      <c r="F7" s="266"/>
      <c r="G7" s="266"/>
      <c r="H7" s="259"/>
      <c r="I7" s="49"/>
      <c r="J7" s="49"/>
      <c r="K7" s="295" t="s">
        <v>30</v>
      </c>
      <c r="L7" s="296"/>
      <c r="M7" s="296"/>
      <c r="N7" s="2"/>
      <c r="O7" s="391"/>
      <c r="P7" s="391"/>
      <c r="Q7" s="391"/>
      <c r="R7" s="391"/>
      <c r="S7" s="2"/>
      <c r="T7" s="1"/>
      <c r="U7" s="2"/>
      <c r="V7" s="1"/>
      <c r="W7" s="2"/>
      <c r="X7" s="2"/>
      <c r="Y7" s="2"/>
      <c r="Z7" s="2"/>
      <c r="AA7" s="2"/>
      <c r="AB7" s="2"/>
      <c r="AC7" s="2"/>
      <c r="AD7" s="2"/>
      <c r="AE7" s="2"/>
      <c r="AF7" s="2"/>
      <c r="AG7" s="2"/>
      <c r="AH7" s="2"/>
      <c r="AI7" s="2"/>
      <c r="AJ7" s="2"/>
      <c r="AK7" s="2"/>
      <c r="AL7" s="2"/>
      <c r="AM7" s="2"/>
      <c r="AN7" s="2"/>
      <c r="AO7" s="2"/>
      <c r="AP7" s="2"/>
      <c r="AQ7" s="2"/>
      <c r="AR7" s="2"/>
      <c r="AS7" s="2"/>
      <c r="AT7" s="2"/>
    </row>
    <row r="8" spans="2:46" ht="12.75" customHeight="1">
      <c r="B8" s="307"/>
      <c r="C8" s="2"/>
      <c r="D8" s="2"/>
      <c r="E8" s="306" t="s">
        <v>71</v>
      </c>
      <c r="F8" s="306" t="s">
        <v>99</v>
      </c>
      <c r="G8" s="306"/>
      <c r="H8" s="304"/>
      <c r="I8" s="283"/>
      <c r="J8" s="28"/>
      <c r="K8" s="306" t="s">
        <v>9</v>
      </c>
      <c r="L8" s="306" t="s">
        <v>10</v>
      </c>
      <c r="M8" s="306" t="s">
        <v>29</v>
      </c>
      <c r="N8" s="50"/>
      <c r="O8" s="306" t="s">
        <v>75</v>
      </c>
      <c r="P8" s="384"/>
      <c r="Q8" s="384"/>
      <c r="R8" s="306" t="s">
        <v>33</v>
      </c>
      <c r="S8" s="2"/>
      <c r="T8" s="1"/>
      <c r="U8" s="2"/>
      <c r="V8" s="1"/>
      <c r="W8" s="2"/>
      <c r="X8" s="2"/>
      <c r="Y8" s="2"/>
      <c r="Z8" s="2"/>
      <c r="AA8" s="2"/>
      <c r="AB8" s="2"/>
      <c r="AC8" s="2"/>
      <c r="AD8" s="2"/>
      <c r="AE8" s="2"/>
      <c r="AF8" s="2"/>
      <c r="AG8" s="2"/>
      <c r="AH8" s="2"/>
      <c r="AI8" s="2"/>
      <c r="AJ8" s="2"/>
      <c r="AK8" s="2"/>
      <c r="AL8" s="2"/>
      <c r="AM8" s="2"/>
      <c r="AN8" s="2"/>
      <c r="AO8" s="2"/>
      <c r="AP8" s="2"/>
      <c r="AQ8" s="2"/>
      <c r="AR8" s="2"/>
      <c r="AS8" s="2"/>
      <c r="AT8" s="2"/>
    </row>
    <row r="9" spans="2:46" ht="12.75" customHeight="1">
      <c r="B9" s="2"/>
      <c r="C9" s="2"/>
      <c r="D9" s="2"/>
      <c r="E9" s="372"/>
      <c r="F9" s="372"/>
      <c r="G9" s="305"/>
      <c r="H9" s="305"/>
      <c r="I9" s="305"/>
      <c r="J9" s="29"/>
      <c r="K9" s="293"/>
      <c r="L9" s="293"/>
      <c r="M9" s="293"/>
      <c r="N9" s="50"/>
      <c r="O9" s="384"/>
      <c r="P9" s="384"/>
      <c r="Q9" s="384"/>
      <c r="R9" s="293"/>
      <c r="S9" s="2"/>
      <c r="T9" s="2"/>
      <c r="U9" s="2"/>
      <c r="V9" s="1"/>
      <c r="W9" s="2"/>
      <c r="X9" s="2"/>
      <c r="Y9" s="2"/>
      <c r="Z9" s="2"/>
      <c r="AA9" s="2"/>
      <c r="AB9" s="2"/>
      <c r="AC9" s="2"/>
      <c r="AD9" s="2"/>
      <c r="AE9" s="2"/>
      <c r="AF9" s="2"/>
      <c r="AG9" s="2"/>
      <c r="AH9" s="2"/>
      <c r="AI9" s="2"/>
      <c r="AJ9" s="2"/>
      <c r="AK9" s="2"/>
      <c r="AL9" s="2"/>
      <c r="AM9" s="2"/>
      <c r="AN9" s="2"/>
      <c r="AO9" s="2"/>
      <c r="AP9" s="2"/>
      <c r="AQ9" s="2"/>
      <c r="AR9" s="2"/>
      <c r="AS9" s="2"/>
      <c r="AT9" s="2"/>
    </row>
    <row r="10" spans="2:46" ht="12.75" customHeight="1">
      <c r="B10" s="7">
        <v>1</v>
      </c>
      <c r="C10" s="53"/>
      <c r="D10" s="53"/>
      <c r="E10" s="51"/>
      <c r="F10" s="60" t="str">
        <f aca="true" t="shared" si="0" ref="F10:F17">IF(E10&lt;=0," ",100/(480*100000000)*10^(E10/10))</f>
        <v> </v>
      </c>
      <c r="G10" s="260"/>
      <c r="H10" s="261" t="str">
        <f>IF(AND(E10&lt;=0,G10&lt;=0)," ",IF(G10&lt;=0,E10,10*LOG(G10/(100/(480*100000000)))))</f>
        <v> </v>
      </c>
      <c r="I10" s="83">
        <f>100/(480*100000000)*10^(N(H10)/10)</f>
        <v>2.0833333333333334E-09</v>
      </c>
      <c r="J10" s="9"/>
      <c r="K10" s="16"/>
      <c r="L10" s="16"/>
      <c r="M10" s="16"/>
      <c r="N10" s="53">
        <f>((K10)*60+L10)*60+M10</f>
        <v>0</v>
      </c>
      <c r="O10" s="53"/>
      <c r="P10" s="54" t="str">
        <f>IF(OR(AND(ISBLANK(E10),ISBLANK(G10)),N10&lt;=0)," ",H10+10*LOG(N10/28800))</f>
        <v> </v>
      </c>
      <c r="Q10" s="22" t="str">
        <f>IF(OR(AND(E10&lt;=0,G10&lt;=0),N10&lt;=0)," ",10^(0.1*H10)*N10)</f>
        <v> </v>
      </c>
      <c r="R10" s="131" t="str">
        <f aca="true" t="shared" si="1" ref="R10:R17">IF(OR(AND(ISBLANK(E10),ISBLANK(G10)),N10&lt;=0)," ",(N10/60*100/(480*100000000)*10^(H10/10)))</f>
        <v> </v>
      </c>
      <c r="S10" s="20"/>
      <c r="T10" s="20"/>
      <c r="U10" s="20"/>
      <c r="V10" s="1"/>
      <c r="W10" s="2"/>
      <c r="X10" s="2"/>
      <c r="Y10" s="2"/>
      <c r="Z10" s="2"/>
      <c r="AA10" s="2"/>
      <c r="AB10" s="2"/>
      <c r="AC10" s="2"/>
      <c r="AD10" s="2"/>
      <c r="AE10" s="2"/>
      <c r="AF10" s="2"/>
      <c r="AG10" s="2"/>
      <c r="AH10" s="2"/>
      <c r="AI10" s="2"/>
      <c r="AJ10" s="2"/>
      <c r="AK10" s="2"/>
      <c r="AL10" s="2"/>
      <c r="AM10" s="2"/>
      <c r="AN10" s="2"/>
      <c r="AO10" s="2"/>
      <c r="AP10" s="2"/>
      <c r="AQ10" s="2"/>
      <c r="AR10" s="2"/>
      <c r="AS10" s="2"/>
      <c r="AT10" s="2"/>
    </row>
    <row r="11" spans="2:46" ht="12.75" customHeight="1">
      <c r="B11" s="7">
        <v>2</v>
      </c>
      <c r="C11" s="53"/>
      <c r="D11" s="53"/>
      <c r="E11" s="51"/>
      <c r="F11" s="60" t="str">
        <f t="shared" si="0"/>
        <v> </v>
      </c>
      <c r="G11" s="260"/>
      <c r="H11" s="261" t="str">
        <f aca="true" t="shared" si="2" ref="H11:H17">IF(AND(E11&lt;=0,G11&lt;=0)," ",IF(G11&lt;=0,E11,10*LOG(G11/(100/(480*100000000)))))</f>
        <v> </v>
      </c>
      <c r="I11" s="83">
        <f aca="true" t="shared" si="3" ref="I11:I17">100/(480*100000000)*10^(N(H11)/10)</f>
        <v>2.0833333333333334E-09</v>
      </c>
      <c r="J11" s="9"/>
      <c r="K11" s="16"/>
      <c r="L11" s="16"/>
      <c r="M11" s="16"/>
      <c r="N11" s="53">
        <f>((K11)*60+L11)*60+M11</f>
        <v>0</v>
      </c>
      <c r="O11" s="53"/>
      <c r="P11" s="54" t="str">
        <f aca="true" t="shared" si="4" ref="P11:P17">IF(OR(AND(ISBLANK(E11),ISBLANK(G11)),N11&lt;=0)," ",H11+10*LOG(N11/28800))</f>
        <v> </v>
      </c>
      <c r="Q11" s="22" t="str">
        <f>IF(OR(AND(E11&lt;=0,G11&lt;=0),N11&lt;=0)," ",10^(0.1*H11)*N11)</f>
        <v> </v>
      </c>
      <c r="R11" s="131" t="str">
        <f t="shared" si="1"/>
        <v> </v>
      </c>
      <c r="S11" s="20"/>
      <c r="T11" s="20"/>
      <c r="U11" s="20"/>
      <c r="V11" s="1"/>
      <c r="W11" s="2"/>
      <c r="X11" s="2"/>
      <c r="Y11" s="2"/>
      <c r="Z11" s="2"/>
      <c r="AA11" s="2"/>
      <c r="AB11" s="2"/>
      <c r="AC11" s="2"/>
      <c r="AD11" s="2"/>
      <c r="AE11" s="2"/>
      <c r="AF11" s="2"/>
      <c r="AG11" s="2"/>
      <c r="AH11" s="2"/>
      <c r="AI11" s="2"/>
      <c r="AJ11" s="2"/>
      <c r="AK11" s="2"/>
      <c r="AL11" s="2"/>
      <c r="AM11" s="2"/>
      <c r="AN11" s="2"/>
      <c r="AO11" s="2"/>
      <c r="AP11" s="2"/>
      <c r="AQ11" s="2"/>
      <c r="AR11" s="2"/>
      <c r="AS11" s="2"/>
      <c r="AT11" s="2"/>
    </row>
    <row r="12" spans="2:46" ht="12.75" customHeight="1">
      <c r="B12" s="7">
        <v>3</v>
      </c>
      <c r="C12" s="53"/>
      <c r="D12" s="53"/>
      <c r="E12" s="51"/>
      <c r="F12" s="60" t="str">
        <f t="shared" si="0"/>
        <v> </v>
      </c>
      <c r="G12" s="260"/>
      <c r="H12" s="261" t="str">
        <f t="shared" si="2"/>
        <v> </v>
      </c>
      <c r="I12" s="83">
        <f t="shared" si="3"/>
        <v>2.0833333333333334E-09</v>
      </c>
      <c r="J12" s="9"/>
      <c r="K12" s="16"/>
      <c r="L12" s="16"/>
      <c r="M12" s="16"/>
      <c r="N12" s="53">
        <f aca="true" t="shared" si="5" ref="N12:N17">((K12)*60+L12)*60+M12</f>
        <v>0</v>
      </c>
      <c r="O12" s="53"/>
      <c r="P12" s="54" t="str">
        <f t="shared" si="4"/>
        <v> </v>
      </c>
      <c r="Q12" s="22" t="str">
        <f aca="true" t="shared" si="6" ref="Q12:Q17">IF(OR(AND(E12&lt;=0,G12&lt;=0),N12&lt;=0)," ",10^(0.1*H12)*N12)</f>
        <v> </v>
      </c>
      <c r="R12" s="131" t="str">
        <f t="shared" si="1"/>
        <v> </v>
      </c>
      <c r="S12" s="20"/>
      <c r="T12" s="20"/>
      <c r="U12" s="20"/>
      <c r="V12" s="1"/>
      <c r="W12" s="2"/>
      <c r="X12" s="2"/>
      <c r="Y12" s="2"/>
      <c r="Z12" s="2"/>
      <c r="AA12" s="2"/>
      <c r="AB12" s="2"/>
      <c r="AC12" s="2"/>
      <c r="AD12" s="2"/>
      <c r="AE12" s="2"/>
      <c r="AF12" s="2"/>
      <c r="AG12" s="2"/>
      <c r="AH12" s="2"/>
      <c r="AI12" s="2"/>
      <c r="AJ12" s="2"/>
      <c r="AK12" s="2"/>
      <c r="AL12" s="2"/>
      <c r="AM12" s="2"/>
      <c r="AN12" s="2"/>
      <c r="AO12" s="2"/>
      <c r="AP12" s="2"/>
      <c r="AQ12" s="2"/>
      <c r="AR12" s="2"/>
      <c r="AS12" s="2"/>
      <c r="AT12" s="2"/>
    </row>
    <row r="13" spans="2:46" ht="12.75" customHeight="1">
      <c r="B13" s="7">
        <v>4</v>
      </c>
      <c r="C13" s="53"/>
      <c r="D13" s="53"/>
      <c r="E13" s="51"/>
      <c r="F13" s="60" t="str">
        <f t="shared" si="0"/>
        <v> </v>
      </c>
      <c r="G13" s="260"/>
      <c r="H13" s="261" t="str">
        <f t="shared" si="2"/>
        <v> </v>
      </c>
      <c r="I13" s="83">
        <f t="shared" si="3"/>
        <v>2.0833333333333334E-09</v>
      </c>
      <c r="J13" s="9"/>
      <c r="K13" s="16"/>
      <c r="L13" s="16"/>
      <c r="M13" s="16"/>
      <c r="N13" s="53">
        <f t="shared" si="5"/>
        <v>0</v>
      </c>
      <c r="O13" s="53"/>
      <c r="P13" s="54" t="str">
        <f t="shared" si="4"/>
        <v> </v>
      </c>
      <c r="Q13" s="22" t="str">
        <f t="shared" si="6"/>
        <v> </v>
      </c>
      <c r="R13" s="131" t="str">
        <f t="shared" si="1"/>
        <v> </v>
      </c>
      <c r="S13" s="20"/>
      <c r="T13" s="20"/>
      <c r="U13" s="20"/>
      <c r="V13" s="1"/>
      <c r="W13" s="2"/>
      <c r="X13" s="2"/>
      <c r="Y13" s="2"/>
      <c r="Z13" s="2"/>
      <c r="AA13" s="2"/>
      <c r="AB13" s="2"/>
      <c r="AC13" s="2"/>
      <c r="AD13" s="2"/>
      <c r="AE13" s="2"/>
      <c r="AF13" s="2"/>
      <c r="AG13" s="2"/>
      <c r="AH13" s="2"/>
      <c r="AI13" s="2"/>
      <c r="AJ13" s="2"/>
      <c r="AK13" s="2"/>
      <c r="AL13" s="2"/>
      <c r="AM13" s="2"/>
      <c r="AN13" s="2"/>
      <c r="AO13" s="2"/>
      <c r="AP13" s="2"/>
      <c r="AQ13" s="2"/>
      <c r="AR13" s="2"/>
      <c r="AS13" s="2"/>
      <c r="AT13" s="2"/>
    </row>
    <row r="14" spans="2:46" ht="12.75" customHeight="1">
      <c r="B14" s="7">
        <v>5</v>
      </c>
      <c r="C14" s="53"/>
      <c r="D14" s="53"/>
      <c r="E14" s="51"/>
      <c r="F14" s="60" t="str">
        <f t="shared" si="0"/>
        <v> </v>
      </c>
      <c r="G14" s="260"/>
      <c r="H14" s="261" t="str">
        <f t="shared" si="2"/>
        <v> </v>
      </c>
      <c r="I14" s="83">
        <f t="shared" si="3"/>
        <v>2.0833333333333334E-09</v>
      </c>
      <c r="J14" s="9"/>
      <c r="K14" s="16"/>
      <c r="L14" s="16"/>
      <c r="M14" s="16"/>
      <c r="N14" s="53">
        <f t="shared" si="5"/>
        <v>0</v>
      </c>
      <c r="O14" s="53"/>
      <c r="P14" s="54" t="str">
        <f t="shared" si="4"/>
        <v> </v>
      </c>
      <c r="Q14" s="22" t="str">
        <f t="shared" si="6"/>
        <v> </v>
      </c>
      <c r="R14" s="131" t="str">
        <f t="shared" si="1"/>
        <v> </v>
      </c>
      <c r="S14" s="20"/>
      <c r="T14" s="20"/>
      <c r="U14" s="20"/>
      <c r="V14" s="1"/>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ht="12.75" customHeight="1">
      <c r="B15" s="7">
        <v>6</v>
      </c>
      <c r="C15" s="53"/>
      <c r="D15" s="53"/>
      <c r="E15" s="51"/>
      <c r="F15" s="132" t="str">
        <f t="shared" si="0"/>
        <v> </v>
      </c>
      <c r="G15" s="260"/>
      <c r="H15" s="261" t="str">
        <f t="shared" si="2"/>
        <v> </v>
      </c>
      <c r="I15" s="83">
        <f t="shared" si="3"/>
        <v>2.0833333333333334E-09</v>
      </c>
      <c r="J15" s="9"/>
      <c r="K15" s="16"/>
      <c r="L15" s="16"/>
      <c r="M15" s="16"/>
      <c r="N15" s="53">
        <f t="shared" si="5"/>
        <v>0</v>
      </c>
      <c r="O15" s="53"/>
      <c r="P15" s="54" t="str">
        <f t="shared" si="4"/>
        <v> </v>
      </c>
      <c r="Q15" s="22" t="str">
        <f t="shared" si="6"/>
        <v> </v>
      </c>
      <c r="R15" s="131" t="str">
        <f t="shared" si="1"/>
        <v> </v>
      </c>
      <c r="S15" s="20"/>
      <c r="T15" s="20"/>
      <c r="U15" s="20"/>
      <c r="V15" s="1"/>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2.75" customHeight="1">
      <c r="B16" s="7">
        <v>7</v>
      </c>
      <c r="C16" s="53"/>
      <c r="D16" s="53"/>
      <c r="E16" s="51"/>
      <c r="F16" s="60" t="str">
        <f t="shared" si="0"/>
        <v> </v>
      </c>
      <c r="G16" s="260"/>
      <c r="H16" s="261" t="str">
        <f t="shared" si="2"/>
        <v> </v>
      </c>
      <c r="I16" s="83">
        <f t="shared" si="3"/>
        <v>2.0833333333333334E-09</v>
      </c>
      <c r="J16" s="9"/>
      <c r="K16" s="16"/>
      <c r="L16" s="16"/>
      <c r="M16" s="16"/>
      <c r="N16" s="53">
        <f t="shared" si="5"/>
        <v>0</v>
      </c>
      <c r="O16" s="53"/>
      <c r="P16" s="54" t="str">
        <f t="shared" si="4"/>
        <v> </v>
      </c>
      <c r="Q16" s="22" t="str">
        <f t="shared" si="6"/>
        <v> </v>
      </c>
      <c r="R16" s="131" t="str">
        <f t="shared" si="1"/>
        <v> </v>
      </c>
      <c r="S16" s="20"/>
      <c r="T16" s="20"/>
      <c r="U16" s="20"/>
      <c r="V16" s="1"/>
      <c r="W16" s="2"/>
      <c r="X16" s="2"/>
      <c r="Y16" s="2"/>
      <c r="Z16" s="2"/>
      <c r="AA16" s="2"/>
      <c r="AB16" s="2"/>
      <c r="AC16" s="2"/>
      <c r="AD16" s="2"/>
      <c r="AE16" s="2"/>
      <c r="AF16" s="2"/>
      <c r="AG16" s="2"/>
      <c r="AH16" s="2"/>
      <c r="AI16" s="2"/>
      <c r="AJ16" s="2"/>
      <c r="AK16" s="2"/>
      <c r="AL16" s="2"/>
      <c r="AM16" s="2"/>
      <c r="AN16" s="2"/>
      <c r="AO16" s="2"/>
      <c r="AP16" s="2"/>
      <c r="AQ16" s="2"/>
      <c r="AR16" s="2"/>
      <c r="AS16" s="2"/>
      <c r="AT16" s="2"/>
    </row>
    <row r="17" spans="2:46" ht="12.75" customHeight="1">
      <c r="B17" s="7">
        <v>8</v>
      </c>
      <c r="C17" s="53"/>
      <c r="D17" s="53"/>
      <c r="E17" s="51"/>
      <c r="F17" s="60" t="str">
        <f t="shared" si="0"/>
        <v> </v>
      </c>
      <c r="G17" s="260"/>
      <c r="H17" s="261" t="str">
        <f t="shared" si="2"/>
        <v> </v>
      </c>
      <c r="I17" s="83">
        <f t="shared" si="3"/>
        <v>2.0833333333333334E-09</v>
      </c>
      <c r="J17" s="9"/>
      <c r="K17" s="16"/>
      <c r="L17" s="16"/>
      <c r="M17" s="16"/>
      <c r="N17" s="53">
        <f t="shared" si="5"/>
        <v>0</v>
      </c>
      <c r="O17" s="53"/>
      <c r="P17" s="54" t="str">
        <f t="shared" si="4"/>
        <v> </v>
      </c>
      <c r="Q17" s="22" t="str">
        <f t="shared" si="6"/>
        <v> </v>
      </c>
      <c r="R17" s="131" t="str">
        <f t="shared" si="1"/>
        <v> </v>
      </c>
      <c r="S17" s="20"/>
      <c r="T17" s="20"/>
      <c r="U17" s="20"/>
      <c r="V17" s="1"/>
      <c r="W17" s="2"/>
      <c r="X17" s="2"/>
      <c r="Y17" s="2"/>
      <c r="Z17" s="2"/>
      <c r="AA17" s="2"/>
      <c r="AB17" s="2"/>
      <c r="AC17" s="2"/>
      <c r="AD17" s="2"/>
      <c r="AE17" s="2"/>
      <c r="AF17" s="2"/>
      <c r="AG17" s="2"/>
      <c r="AH17" s="2"/>
      <c r="AI17" s="2"/>
      <c r="AJ17" s="2"/>
      <c r="AK17" s="2"/>
      <c r="AL17" s="2"/>
      <c r="AM17" s="2"/>
      <c r="AN17" s="2"/>
      <c r="AO17" s="2"/>
      <c r="AP17" s="2"/>
      <c r="AQ17" s="2"/>
      <c r="AR17" s="2"/>
      <c r="AS17" s="2"/>
      <c r="AT17" s="2"/>
    </row>
    <row r="18" spans="1:46" ht="12.75" customHeight="1" thickBot="1">
      <c r="A18" s="48"/>
      <c r="B18" s="24"/>
      <c r="C18" s="24"/>
      <c r="D18" s="322" t="s">
        <v>179</v>
      </c>
      <c r="E18" s="323"/>
      <c r="F18" s="323"/>
      <c r="G18" s="323"/>
      <c r="H18" s="323"/>
      <c r="I18" s="24"/>
      <c r="J18" s="24"/>
      <c r="K18" s="379" t="str">
        <f>IF(N18&gt;43200,"Zeit &gt; 12 Stunden!"," ")</f>
        <v> </v>
      </c>
      <c r="L18" s="380"/>
      <c r="M18" s="346"/>
      <c r="N18" s="5">
        <f>SUM(N10:N17)</f>
        <v>0</v>
      </c>
      <c r="O18" s="5"/>
      <c r="P18" s="5" t="str">
        <f>IF(SUM(Q10:Q17)&lt;=0," ",10*LOG(SUM(Q10:Q17)/28800))</f>
        <v> </v>
      </c>
      <c r="Q18" s="4"/>
      <c r="R18" s="5">
        <f>SUM(R10:R17)</f>
        <v>0</v>
      </c>
      <c r="S18" s="22"/>
      <c r="T18" s="22"/>
      <c r="U18" s="22"/>
      <c r="V18" s="1"/>
      <c r="W18" s="2"/>
      <c r="X18" s="2"/>
      <c r="Y18" s="2"/>
      <c r="Z18" s="2"/>
      <c r="AA18" s="2"/>
      <c r="AB18" s="2"/>
      <c r="AC18" s="2"/>
      <c r="AD18" s="2"/>
      <c r="AE18" s="2"/>
      <c r="AF18" s="2"/>
      <c r="AG18" s="2"/>
      <c r="AH18" s="2"/>
      <c r="AI18" s="2"/>
      <c r="AJ18" s="2"/>
      <c r="AK18" s="2"/>
      <c r="AL18" s="2"/>
      <c r="AM18" s="2"/>
      <c r="AN18" s="2"/>
      <c r="AO18" s="2"/>
      <c r="AP18" s="2"/>
      <c r="AQ18" s="2"/>
      <c r="AR18" s="2"/>
      <c r="AS18" s="2"/>
      <c r="AT18" s="2"/>
    </row>
    <row r="19" spans="1:46" ht="12.75" customHeight="1">
      <c r="A19" s="48"/>
      <c r="B19" s="304" t="s">
        <v>11</v>
      </c>
      <c r="C19" s="24"/>
      <c r="D19" s="323"/>
      <c r="E19" s="323"/>
      <c r="F19" s="323"/>
      <c r="G19" s="323"/>
      <c r="H19" s="323"/>
      <c r="I19" s="230"/>
      <c r="J19" s="413" t="s">
        <v>196</v>
      </c>
      <c r="K19" s="414"/>
      <c r="L19" s="414"/>
      <c r="M19" s="414"/>
      <c r="N19" s="415"/>
      <c r="O19" s="315" t="s">
        <v>112</v>
      </c>
      <c r="P19" s="316"/>
      <c r="Q19" s="316"/>
      <c r="R19" s="317"/>
      <c r="S19" s="22"/>
      <c r="T19" s="22"/>
      <c r="U19" s="22"/>
      <c r="V19" s="1"/>
      <c r="W19" s="2"/>
      <c r="X19" s="2"/>
      <c r="Y19" s="2"/>
      <c r="Z19" s="2"/>
      <c r="AA19" s="2"/>
      <c r="AB19" s="2"/>
      <c r="AC19" s="2"/>
      <c r="AD19" s="2"/>
      <c r="AE19" s="2"/>
      <c r="AF19" s="2"/>
      <c r="AG19" s="2"/>
      <c r="AH19" s="2"/>
      <c r="AI19" s="2"/>
      <c r="AJ19" s="2"/>
      <c r="AK19" s="2"/>
      <c r="AL19" s="2"/>
      <c r="AM19" s="2"/>
      <c r="AN19" s="2"/>
      <c r="AO19" s="2"/>
      <c r="AP19" s="2"/>
      <c r="AQ19" s="2"/>
      <c r="AR19" s="2"/>
      <c r="AS19" s="2"/>
      <c r="AT19" s="2"/>
    </row>
    <row r="20" spans="1:46" ht="12.75" customHeight="1">
      <c r="A20" s="48"/>
      <c r="B20" s="307"/>
      <c r="C20" s="24"/>
      <c r="D20" s="323"/>
      <c r="E20" s="323"/>
      <c r="F20" s="323"/>
      <c r="G20" s="323"/>
      <c r="H20" s="323"/>
      <c r="I20" s="77"/>
      <c r="J20" s="243"/>
      <c r="K20" s="287" t="s">
        <v>194</v>
      </c>
      <c r="L20" s="288"/>
      <c r="M20" s="288"/>
      <c r="N20" s="289"/>
      <c r="O20" s="318"/>
      <c r="P20" s="319"/>
      <c r="Q20" s="319"/>
      <c r="R20" s="320"/>
      <c r="S20" s="22"/>
      <c r="T20" s="22"/>
      <c r="U20" s="22"/>
      <c r="V20" s="1"/>
      <c r="W20" s="2"/>
      <c r="X20" s="2"/>
      <c r="Y20" s="2"/>
      <c r="Z20" s="2"/>
      <c r="AA20" s="2"/>
      <c r="AB20" s="2"/>
      <c r="AC20" s="2"/>
      <c r="AD20" s="2"/>
      <c r="AE20" s="2"/>
      <c r="AF20" s="2"/>
      <c r="AG20" s="2"/>
      <c r="AH20" s="2"/>
      <c r="AI20" s="2"/>
      <c r="AJ20" s="2"/>
      <c r="AK20" s="2"/>
      <c r="AL20" s="2"/>
      <c r="AM20" s="2"/>
      <c r="AN20" s="2"/>
      <c r="AO20" s="2"/>
      <c r="AP20" s="2"/>
      <c r="AQ20" s="2"/>
      <c r="AR20" s="2"/>
      <c r="AS20" s="2"/>
      <c r="AT20" s="2"/>
    </row>
    <row r="21" spans="1:46" ht="12.75" customHeight="1">
      <c r="A21" s="48"/>
      <c r="B21" s="2"/>
      <c r="C21" s="24"/>
      <c r="D21" s="24"/>
      <c r="E21" s="57"/>
      <c r="F21" s="52" t="s">
        <v>36</v>
      </c>
      <c r="G21" s="58" t="s">
        <v>35</v>
      </c>
      <c r="H21" s="57"/>
      <c r="I21" s="175"/>
      <c r="J21" s="62"/>
      <c r="K21" s="288"/>
      <c r="L21" s="288"/>
      <c r="M21" s="288"/>
      <c r="N21" s="289"/>
      <c r="O21" s="318"/>
      <c r="P21" s="321"/>
      <c r="Q21" s="321"/>
      <c r="R21" s="320"/>
      <c r="S21" s="22"/>
      <c r="T21" s="22"/>
      <c r="U21" s="22"/>
      <c r="V21" s="1"/>
      <c r="W21" s="2"/>
      <c r="X21" s="2"/>
      <c r="Y21" s="2"/>
      <c r="Z21" s="2"/>
      <c r="AA21" s="2"/>
      <c r="AB21" s="2"/>
      <c r="AC21" s="2"/>
      <c r="AD21" s="2"/>
      <c r="AE21" s="2"/>
      <c r="AF21" s="2"/>
      <c r="AG21" s="2"/>
      <c r="AH21" s="2"/>
      <c r="AI21" s="2"/>
      <c r="AJ21" s="2"/>
      <c r="AK21" s="2"/>
      <c r="AL21" s="2"/>
      <c r="AM21" s="2"/>
      <c r="AN21" s="2"/>
      <c r="AO21" s="2"/>
      <c r="AP21" s="2"/>
      <c r="AQ21" s="2"/>
      <c r="AR21" s="2"/>
      <c r="AS21" s="2"/>
      <c r="AT21" s="2"/>
    </row>
    <row r="22" spans="1:46" ht="12.75" customHeight="1">
      <c r="A22" s="48"/>
      <c r="B22" s="7">
        <v>1</v>
      </c>
      <c r="C22" s="24"/>
      <c r="D22" s="24"/>
      <c r="E22" s="22" t="str">
        <f>IF(AND(E10&lt;=0,G10&lt;=0)," ",480*60*10^(0.1*(80-H10)))</f>
        <v> </v>
      </c>
      <c r="F22" s="30" t="str">
        <f>IF(AND(E10&lt;=0,G10&lt;=0)," ",IF(E22&gt;43200,"&gt; 720 ",E22/60))</f>
        <v> </v>
      </c>
      <c r="G22" s="6" t="str">
        <f>IF(AND(E10&lt;=0,G10&lt;=0)," ",IF(H22&gt;43200,"&gt; 720 ",H22/60))</f>
        <v> </v>
      </c>
      <c r="H22" s="22" t="str">
        <f>IF(AND(E10&lt;=0,G10&lt;=0)," ",480*60*10^(0.1*(85-H10)))</f>
        <v> </v>
      </c>
      <c r="I22" s="2"/>
      <c r="J22" s="67"/>
      <c r="K22" s="290"/>
      <c r="L22" s="290"/>
      <c r="M22" s="290"/>
      <c r="N22" s="289"/>
      <c r="O22" s="318"/>
      <c r="P22" s="321"/>
      <c r="Q22" s="321"/>
      <c r="R22" s="320"/>
      <c r="S22" s="22"/>
      <c r="T22" s="22"/>
      <c r="U22" s="22"/>
      <c r="V22" s="1"/>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ht="12.75" customHeight="1">
      <c r="A23" s="48"/>
      <c r="B23" s="7">
        <v>2</v>
      </c>
      <c r="C23" s="24"/>
      <c r="D23" s="24"/>
      <c r="E23" s="22" t="str">
        <f aca="true" t="shared" si="7" ref="E23:E29">IF(AND(E11&lt;=0,G11&lt;=0)," ",480*60*10^(0.1*(80-H11)))</f>
        <v> </v>
      </c>
      <c r="F23" s="30" t="str">
        <f aca="true" t="shared" si="8" ref="F23:F29">IF(AND(E11&lt;=0,G11&lt;=0)," ",IF(E23&gt;43200,"&gt; 720 ",E23/60))</f>
        <v> </v>
      </c>
      <c r="G23" s="6" t="str">
        <f aca="true" t="shared" si="9" ref="G23:G29">IF(AND(E11&lt;=0,G11&lt;=0)," ",IF(H23&gt;43200,"&gt; 720 ",H23/60))</f>
        <v> </v>
      </c>
      <c r="H23" s="22" t="str">
        <f aca="true" t="shared" si="10" ref="H23:H29">IF(AND(E11&lt;=0,G11&lt;=0)," ",480*60*10^(0.1*(85-H11)))</f>
        <v> </v>
      </c>
      <c r="I23" s="2"/>
      <c r="J23" s="68"/>
      <c r="K23" s="291"/>
      <c r="L23" s="291"/>
      <c r="M23" s="291"/>
      <c r="N23" s="289"/>
      <c r="O23" s="66"/>
      <c r="P23" s="311" t="str">
        <f>IF(OR(P18=0,$N$18&gt;43200)," ",P18)</f>
        <v> </v>
      </c>
      <c r="Q23" s="59"/>
      <c r="R23" s="281" t="str">
        <f>IF(OR(R18=0,$N$18&gt;42300)," ",R18)</f>
        <v> </v>
      </c>
      <c r="S23" s="22"/>
      <c r="T23" s="22"/>
      <c r="U23" s="22"/>
      <c r="V23" s="1"/>
      <c r="W23" s="2"/>
      <c r="X23" s="2"/>
      <c r="Y23" s="2"/>
      <c r="Z23" s="2"/>
      <c r="AA23" s="2"/>
      <c r="AB23" s="2"/>
      <c r="AC23" s="2"/>
      <c r="AD23" s="2"/>
      <c r="AE23" s="2"/>
      <c r="AF23" s="2"/>
      <c r="AG23" s="2"/>
      <c r="AH23" s="2"/>
      <c r="AI23" s="2"/>
      <c r="AJ23" s="2"/>
      <c r="AK23" s="2"/>
      <c r="AL23" s="2"/>
      <c r="AM23" s="2"/>
      <c r="AN23" s="2"/>
      <c r="AO23" s="2"/>
      <c r="AP23" s="2"/>
      <c r="AQ23" s="2"/>
      <c r="AR23" s="2"/>
      <c r="AS23" s="2"/>
      <c r="AT23" s="2"/>
    </row>
    <row r="24" spans="1:46" ht="12.75" customHeight="1">
      <c r="A24" s="48"/>
      <c r="B24" s="7">
        <v>3</v>
      </c>
      <c r="C24" s="24"/>
      <c r="D24" s="24"/>
      <c r="E24" s="22" t="str">
        <f t="shared" si="7"/>
        <v> </v>
      </c>
      <c r="F24" s="30" t="str">
        <f t="shared" si="8"/>
        <v> </v>
      </c>
      <c r="G24" s="6" t="str">
        <f t="shared" si="9"/>
        <v> </v>
      </c>
      <c r="H24" s="22" t="str">
        <f t="shared" si="10"/>
        <v> </v>
      </c>
      <c r="I24" s="2"/>
      <c r="J24" s="78"/>
      <c r="K24" s="374" t="s">
        <v>195</v>
      </c>
      <c r="L24" s="375"/>
      <c r="M24" s="375"/>
      <c r="N24" s="237"/>
      <c r="O24" s="66"/>
      <c r="P24" s="418"/>
      <c r="Q24" s="59"/>
      <c r="R24" s="282"/>
      <c r="S24" s="22"/>
      <c r="T24" s="22"/>
      <c r="U24" s="22"/>
      <c r="V24" s="1"/>
      <c r="W24" s="2"/>
      <c r="X24" s="2"/>
      <c r="Y24" s="2"/>
      <c r="Z24" s="2"/>
      <c r="AA24" s="2"/>
      <c r="AB24" s="2"/>
      <c r="AC24" s="2"/>
      <c r="AD24" s="2"/>
      <c r="AE24" s="2"/>
      <c r="AF24" s="2"/>
      <c r="AG24" s="2"/>
      <c r="AH24" s="2"/>
      <c r="AI24" s="2"/>
      <c r="AJ24" s="2"/>
      <c r="AK24" s="2"/>
      <c r="AL24" s="2"/>
      <c r="AM24" s="2"/>
      <c r="AN24" s="2"/>
      <c r="AO24" s="2"/>
      <c r="AP24" s="2"/>
      <c r="AQ24" s="2"/>
      <c r="AR24" s="2"/>
      <c r="AS24" s="2"/>
      <c r="AT24" s="2"/>
    </row>
    <row r="25" spans="1:46" ht="12.75" customHeight="1">
      <c r="A25" s="48"/>
      <c r="B25" s="7">
        <v>4</v>
      </c>
      <c r="C25" s="24"/>
      <c r="D25" s="24"/>
      <c r="E25" s="22" t="str">
        <f t="shared" si="7"/>
        <v> </v>
      </c>
      <c r="F25" s="30" t="str">
        <f t="shared" si="8"/>
        <v> </v>
      </c>
      <c r="G25" s="6" t="str">
        <f t="shared" si="9"/>
        <v> </v>
      </c>
      <c r="H25" s="22" t="str">
        <f t="shared" si="10"/>
        <v> </v>
      </c>
      <c r="I25" s="2"/>
      <c r="J25" s="79"/>
      <c r="K25" s="376"/>
      <c r="L25" s="290"/>
      <c r="M25" s="290"/>
      <c r="N25" s="235"/>
      <c r="O25" s="416" t="s">
        <v>40</v>
      </c>
      <c r="P25" s="381"/>
      <c r="Q25" s="381"/>
      <c r="R25" s="417"/>
      <c r="S25" s="22"/>
      <c r="T25" s="22"/>
      <c r="U25" s="22"/>
      <c r="V25" s="1"/>
      <c r="W25" s="2"/>
      <c r="X25" s="2"/>
      <c r="Y25" s="2"/>
      <c r="Z25" s="2"/>
      <c r="AA25" s="2"/>
      <c r="AB25" s="2"/>
      <c r="AC25" s="2"/>
      <c r="AD25" s="2"/>
      <c r="AE25" s="2"/>
      <c r="AF25" s="2"/>
      <c r="AG25" s="2"/>
      <c r="AH25" s="2"/>
      <c r="AI25" s="2"/>
      <c r="AJ25" s="2"/>
      <c r="AK25" s="2"/>
      <c r="AL25" s="2"/>
      <c r="AM25" s="2"/>
      <c r="AN25" s="2"/>
      <c r="AO25" s="2"/>
      <c r="AP25" s="2"/>
      <c r="AQ25" s="2"/>
      <c r="AR25" s="2"/>
      <c r="AS25" s="2"/>
      <c r="AT25" s="2"/>
    </row>
    <row r="26" spans="1:46" ht="12.75" customHeight="1">
      <c r="A26" s="48"/>
      <c r="B26" s="7">
        <v>5</v>
      </c>
      <c r="C26" s="24"/>
      <c r="D26" s="24"/>
      <c r="E26" s="22" t="str">
        <f t="shared" si="7"/>
        <v> </v>
      </c>
      <c r="F26" s="30" t="str">
        <f t="shared" si="8"/>
        <v> </v>
      </c>
      <c r="G26" s="6" t="str">
        <f t="shared" si="9"/>
        <v> </v>
      </c>
      <c r="H26" s="22" t="str">
        <f t="shared" si="10"/>
        <v> </v>
      </c>
      <c r="I26" s="2"/>
      <c r="J26" s="80"/>
      <c r="K26" s="377"/>
      <c r="L26" s="378"/>
      <c r="M26" s="378"/>
      <c r="N26" s="236"/>
      <c r="O26" s="334"/>
      <c r="P26" s="381"/>
      <c r="Q26" s="381"/>
      <c r="R26" s="417"/>
      <c r="S26" s="22"/>
      <c r="T26" s="22"/>
      <c r="U26" s="22"/>
      <c r="V26" s="1"/>
      <c r="W26" s="2"/>
      <c r="X26" s="2"/>
      <c r="Y26" s="2"/>
      <c r="Z26" s="2"/>
      <c r="AA26" s="2"/>
      <c r="AB26" s="2"/>
      <c r="AC26" s="2"/>
      <c r="AD26" s="2"/>
      <c r="AE26" s="2"/>
      <c r="AF26" s="2"/>
      <c r="AG26" s="2"/>
      <c r="AH26" s="2"/>
      <c r="AI26" s="2"/>
      <c r="AJ26" s="2"/>
      <c r="AK26" s="2"/>
      <c r="AL26" s="2"/>
      <c r="AM26" s="2"/>
      <c r="AN26" s="2"/>
      <c r="AO26" s="2"/>
      <c r="AP26" s="2"/>
      <c r="AQ26" s="2"/>
      <c r="AR26" s="2"/>
      <c r="AS26" s="2"/>
      <c r="AT26" s="2"/>
    </row>
    <row r="27" spans="1:46" ht="12.75" customHeight="1">
      <c r="A27" s="48"/>
      <c r="B27" s="7">
        <v>6</v>
      </c>
      <c r="C27" s="24"/>
      <c r="D27" s="24"/>
      <c r="E27" s="22" t="str">
        <f t="shared" si="7"/>
        <v> </v>
      </c>
      <c r="F27" s="30" t="str">
        <f t="shared" si="8"/>
        <v> </v>
      </c>
      <c r="G27" s="6" t="str">
        <f t="shared" si="9"/>
        <v> </v>
      </c>
      <c r="H27" s="22" t="str">
        <f t="shared" si="10"/>
        <v> </v>
      </c>
      <c r="I27" s="2"/>
      <c r="J27" s="134"/>
      <c r="K27" s="398" t="s">
        <v>193</v>
      </c>
      <c r="L27" s="399"/>
      <c r="M27" s="399"/>
      <c r="N27" s="400"/>
      <c r="O27" s="334"/>
      <c r="P27" s="381"/>
      <c r="Q27" s="381"/>
      <c r="R27" s="417"/>
      <c r="S27" s="22"/>
      <c r="T27" s="22"/>
      <c r="U27" s="22"/>
      <c r="V27" s="1"/>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ht="12.75" customHeight="1">
      <c r="A28" s="48"/>
      <c r="B28" s="7">
        <v>7</v>
      </c>
      <c r="C28" s="24"/>
      <c r="D28" s="24"/>
      <c r="E28" s="22" t="str">
        <f t="shared" si="7"/>
        <v> </v>
      </c>
      <c r="F28" s="30" t="str">
        <f t="shared" si="8"/>
        <v> </v>
      </c>
      <c r="G28" s="6" t="str">
        <f t="shared" si="9"/>
        <v> </v>
      </c>
      <c r="H28" s="22" t="str">
        <f t="shared" si="10"/>
        <v> </v>
      </c>
      <c r="I28" s="2"/>
      <c r="J28" s="135"/>
      <c r="K28" s="399"/>
      <c r="L28" s="399"/>
      <c r="M28" s="399"/>
      <c r="N28" s="400"/>
      <c r="O28" s="75"/>
      <c r="P28" s="51"/>
      <c r="Q28" s="28"/>
      <c r="R28" s="285" t="str">
        <f>IF(P28&lt;=0," ",MAX(0,P28))</f>
        <v> </v>
      </c>
      <c r="S28" s="22"/>
      <c r="T28" s="22"/>
      <c r="U28" s="22"/>
      <c r="V28" s="1"/>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ht="12.75" customHeight="1" thickBot="1">
      <c r="A29" s="48"/>
      <c r="B29" s="7">
        <v>8</v>
      </c>
      <c r="C29" s="24"/>
      <c r="D29" s="24"/>
      <c r="E29" s="22" t="str">
        <f t="shared" si="7"/>
        <v> </v>
      </c>
      <c r="F29" s="30" t="str">
        <f t="shared" si="8"/>
        <v> </v>
      </c>
      <c r="G29" s="6" t="str">
        <f t="shared" si="9"/>
        <v> </v>
      </c>
      <c r="H29" s="22" t="str">
        <f t="shared" si="10"/>
        <v> </v>
      </c>
      <c r="I29" s="2"/>
      <c r="J29" s="136"/>
      <c r="K29" s="399"/>
      <c r="L29" s="399"/>
      <c r="M29" s="399"/>
      <c r="N29" s="400"/>
      <c r="O29" s="73"/>
      <c r="P29" s="76"/>
      <c r="Q29" s="74"/>
      <c r="R29" s="286"/>
      <c r="S29" s="22"/>
      <c r="T29" s="22"/>
      <c r="U29" s="22"/>
      <c r="V29" s="1"/>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6" ht="12.75" customHeight="1" thickBot="1">
      <c r="A30" s="48"/>
      <c r="B30" s="24"/>
      <c r="C30" s="24"/>
      <c r="D30" s="24"/>
      <c r="E30" s="24"/>
      <c r="F30" s="24"/>
      <c r="G30" s="24"/>
      <c r="H30" s="24"/>
      <c r="I30" s="24"/>
      <c r="J30" s="24"/>
      <c r="K30" s="401"/>
      <c r="L30" s="401"/>
      <c r="M30" s="401"/>
      <c r="N30" s="401"/>
      <c r="O30" s="238"/>
      <c r="P30" s="4"/>
      <c r="Q30" s="4"/>
      <c r="R30" s="2"/>
      <c r="S30" s="22"/>
      <c r="T30" s="22"/>
      <c r="U30" s="22"/>
      <c r="V30" s="1"/>
      <c r="W30" s="2"/>
      <c r="X30" s="2"/>
      <c r="Y30" s="2"/>
      <c r="Z30" s="2"/>
      <c r="AA30" s="2"/>
      <c r="AB30" s="2"/>
      <c r="AC30" s="2"/>
      <c r="AD30" s="2"/>
      <c r="AE30" s="2"/>
      <c r="AF30" s="2"/>
      <c r="AG30" s="2"/>
      <c r="AH30" s="2"/>
      <c r="AI30" s="2"/>
      <c r="AJ30" s="2"/>
      <c r="AK30" s="2"/>
      <c r="AL30" s="2"/>
      <c r="AM30" s="2"/>
      <c r="AN30" s="2"/>
      <c r="AO30" s="2"/>
      <c r="AP30" s="2"/>
      <c r="AQ30" s="2"/>
      <c r="AR30" s="2"/>
      <c r="AS30" s="2"/>
      <c r="AT30" s="2"/>
    </row>
    <row r="31" spans="1:46" ht="16.5" customHeight="1">
      <c r="A31" s="48"/>
      <c r="B31" s="297" t="str">
        <f>IF(OR(N(P23)+P38&gt;=84.95,N(R28)+P38&gt;=137),"Maßnahmen (siehe auch Anmerkungen*): Unterweisung; allg. abeitsmed. Beratung; Gehörschutz-Tragepflicht*; arbeitsmedizinische Pflichtvorsorge; ab Exposition &gt; oAW: Lärmbereichskennzeichnung*; Lärmminderungsprogramm",IF(OR(N(P23)+P38&gt;=79.95,N(R28)+P38&gt;=135),"Maßnahmen (siehe auch Anmerkungen*): Unterweisung;  ab Exposition &gt; uAW:  Gehörschutz-Bereitstellung; 
allgemeine arbeitsmedizinische Beratung; Angebot arbeitsmedizinischer Vorsorge","Maßnahmen (siehe auch Anmerkungen*): bei möglicher Gefährdung stets Gefährdungsbeurteilung mit Dokumentation, 
branchenüblichen Stand der Technik und mittelbare Gefährdungen beachten"))</f>
        <v>Maßnahmen (siehe auch Anmerkungen*): bei möglicher Gefährdung stets Gefährdungsbeurteilung mit Dokumentation, 
branchenüblichen Stand der Technik und mittelbare Gefährdungen beachten</v>
      </c>
      <c r="C31" s="298"/>
      <c r="D31" s="298"/>
      <c r="E31" s="298"/>
      <c r="F31" s="298"/>
      <c r="G31" s="298"/>
      <c r="H31" s="298"/>
      <c r="I31" s="298"/>
      <c r="J31" s="298"/>
      <c r="K31" s="298"/>
      <c r="L31" s="298"/>
      <c r="M31" s="298"/>
      <c r="N31" s="298"/>
      <c r="O31" s="298"/>
      <c r="P31" s="298"/>
      <c r="Q31" s="298"/>
      <c r="R31" s="299"/>
      <c r="S31" s="22"/>
      <c r="T31" s="22"/>
      <c r="U31" s="22"/>
      <c r="V31" s="1"/>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6" ht="16.5" customHeight="1" thickBot="1">
      <c r="A32" s="48"/>
      <c r="B32" s="300"/>
      <c r="C32" s="301"/>
      <c r="D32" s="301"/>
      <c r="E32" s="302"/>
      <c r="F32" s="302"/>
      <c r="G32" s="302"/>
      <c r="H32" s="302"/>
      <c r="I32" s="302"/>
      <c r="J32" s="302"/>
      <c r="K32" s="302"/>
      <c r="L32" s="302"/>
      <c r="M32" s="302"/>
      <c r="N32" s="302"/>
      <c r="O32" s="302"/>
      <c r="P32" s="302"/>
      <c r="Q32" s="302"/>
      <c r="R32" s="303"/>
      <c r="S32" s="22"/>
      <c r="T32" s="22"/>
      <c r="U32" s="22"/>
      <c r="V32" s="1"/>
      <c r="W32" s="2"/>
      <c r="X32" s="2"/>
      <c r="Y32" s="2"/>
      <c r="Z32" s="2"/>
      <c r="AA32" s="2"/>
      <c r="AB32" s="2"/>
      <c r="AC32" s="2"/>
      <c r="AD32" s="2"/>
      <c r="AE32" s="2"/>
      <c r="AF32" s="2"/>
      <c r="AG32" s="2"/>
      <c r="AH32" s="2"/>
      <c r="AI32" s="2"/>
      <c r="AJ32" s="2"/>
      <c r="AK32" s="2"/>
      <c r="AL32" s="2"/>
      <c r="AM32" s="2"/>
      <c r="AN32" s="2"/>
      <c r="AO32" s="2"/>
      <c r="AP32" s="2"/>
      <c r="AQ32" s="2"/>
      <c r="AR32" s="2"/>
      <c r="AS32" s="2"/>
      <c r="AT32" s="2"/>
    </row>
    <row r="33" spans="2:46" ht="30" customHeight="1" thickBot="1">
      <c r="B33" s="385" t="s">
        <v>98</v>
      </c>
      <c r="C33" s="386"/>
      <c r="D33" s="387"/>
      <c r="E33" s="878" t="str">
        <f>IF(P36&gt;0,"Die o. a. Maßnahmen sind fällig, auch wenn am Ohr die infolge des Gehörschutzes reduziert ankommenden Tages-/Spitzenpegel geringer als die Auslösewerte sind!   Bitte nutzen Sie auch den Gehörschutzrechner."," ")</f>
        <v> </v>
      </c>
      <c r="F33" s="879"/>
      <c r="G33" s="879"/>
      <c r="H33" s="879"/>
      <c r="I33" s="879"/>
      <c r="J33" s="879"/>
      <c r="K33" s="879"/>
      <c r="L33" s="879"/>
      <c r="M33" s="879"/>
      <c r="N33" s="879"/>
      <c r="O33" s="879"/>
      <c r="P33" s="879"/>
      <c r="Q33" s="879"/>
      <c r="R33" s="879"/>
      <c r="S33" s="2"/>
      <c r="T33" s="2"/>
      <c r="U33" s="2"/>
      <c r="V33" s="2"/>
      <c r="W33" s="26"/>
      <c r="X33" s="26"/>
      <c r="Y33" s="5"/>
      <c r="Z33" s="2"/>
      <c r="AA33" s="2"/>
      <c r="AB33" s="2"/>
      <c r="AC33" s="2"/>
      <c r="AD33" s="2"/>
      <c r="AE33" s="2"/>
      <c r="AF33" s="2"/>
      <c r="AG33" s="2"/>
      <c r="AH33" s="2"/>
      <c r="AI33" s="2"/>
      <c r="AJ33" s="2"/>
      <c r="AK33" s="2"/>
      <c r="AL33" s="2"/>
      <c r="AM33" s="2"/>
      <c r="AN33" s="2"/>
      <c r="AO33" s="2"/>
      <c r="AP33" s="2"/>
      <c r="AQ33" s="2"/>
      <c r="AR33" s="2"/>
      <c r="AS33" s="2"/>
      <c r="AT33" s="2"/>
    </row>
    <row r="34" spans="2:46" ht="12.75" customHeight="1">
      <c r="B34" s="361" t="s">
        <v>63</v>
      </c>
      <c r="C34" s="283" t="s">
        <v>37</v>
      </c>
      <c r="D34" s="381"/>
      <c r="E34" s="371" t="s">
        <v>100</v>
      </c>
      <c r="F34" s="63"/>
      <c r="G34" s="64"/>
      <c r="H34" s="333" t="s">
        <v>41</v>
      </c>
      <c r="I34" s="69"/>
      <c r="J34" s="69"/>
      <c r="K34" s="70"/>
      <c r="L34" s="70"/>
      <c r="M34" s="71"/>
      <c r="N34" s="324" t="s">
        <v>261</v>
      </c>
      <c r="O34" s="325"/>
      <c r="P34" s="325"/>
      <c r="Q34" s="325"/>
      <c r="R34" s="326"/>
      <c r="S34" s="5"/>
      <c r="T34" s="1"/>
      <c r="U34" s="2"/>
      <c r="V34" s="2"/>
      <c r="W34" s="269"/>
      <c r="X34" s="269"/>
      <c r="Y34" s="269" t="s">
        <v>13</v>
      </c>
      <c r="Z34" s="2"/>
      <c r="AA34" s="2"/>
      <c r="AB34" s="2"/>
      <c r="AC34" s="2"/>
      <c r="AD34" s="2"/>
      <c r="AE34" s="2"/>
      <c r="AF34" s="2"/>
      <c r="AG34" s="2"/>
      <c r="AH34" s="2"/>
      <c r="AI34" s="2"/>
      <c r="AJ34" s="2"/>
      <c r="AK34" s="2"/>
      <c r="AL34" s="2"/>
      <c r="AM34" s="2"/>
      <c r="AN34" s="2"/>
      <c r="AO34" s="2"/>
      <c r="AP34" s="2"/>
      <c r="AQ34" s="2"/>
      <c r="AR34" s="2"/>
      <c r="AS34" s="2"/>
      <c r="AT34" s="2"/>
    </row>
    <row r="35" spans="2:46" ht="12.75" customHeight="1">
      <c r="B35" s="362"/>
      <c r="C35" s="382"/>
      <c r="D35" s="383"/>
      <c r="E35" s="372"/>
      <c r="F35" s="112"/>
      <c r="G35" s="113"/>
      <c r="H35" s="334"/>
      <c r="I35" s="283" t="s">
        <v>70</v>
      </c>
      <c r="J35" s="283"/>
      <c r="K35" s="292" t="s">
        <v>39</v>
      </c>
      <c r="L35" s="283" t="s">
        <v>101</v>
      </c>
      <c r="M35" s="72"/>
      <c r="N35" s="327"/>
      <c r="O35" s="328"/>
      <c r="P35" s="328"/>
      <c r="Q35" s="328"/>
      <c r="R35" s="329"/>
      <c r="S35" s="5"/>
      <c r="T35" s="2"/>
      <c r="U35" s="2"/>
      <c r="V35" s="2"/>
      <c r="W35" s="270"/>
      <c r="X35" s="270"/>
      <c r="Y35" s="270"/>
      <c r="Z35" s="2"/>
      <c r="AA35" s="2"/>
      <c r="AB35" s="2"/>
      <c r="AC35" s="2"/>
      <c r="AD35" s="2"/>
      <c r="AE35" s="2"/>
      <c r="AF35" s="2"/>
      <c r="AG35" s="2"/>
      <c r="AH35" s="2"/>
      <c r="AI35" s="2"/>
      <c r="AJ35" s="2"/>
      <c r="AK35" s="2"/>
      <c r="AL35" s="2"/>
      <c r="AM35" s="2"/>
      <c r="AN35" s="2"/>
      <c r="AO35" s="2"/>
      <c r="AP35" s="2"/>
      <c r="AQ35" s="2"/>
      <c r="AR35" s="2"/>
      <c r="AS35" s="2"/>
      <c r="AT35" s="2"/>
    </row>
    <row r="36" spans="1:46" ht="12.75" customHeight="1">
      <c r="A36" s="5" t="str">
        <f>IF(E36&lt;=0," ",10^(0.1*E36))</f>
        <v> </v>
      </c>
      <c r="B36" s="362"/>
      <c r="C36" s="267">
        <v>1</v>
      </c>
      <c r="D36" s="268"/>
      <c r="E36" s="51"/>
      <c r="F36" s="273" t="s">
        <v>66</v>
      </c>
      <c r="G36" s="274"/>
      <c r="H36" s="334"/>
      <c r="I36" s="284"/>
      <c r="J36" s="284"/>
      <c r="K36" s="293"/>
      <c r="L36" s="372"/>
      <c r="M36" s="72"/>
      <c r="N36" s="349" t="s">
        <v>111</v>
      </c>
      <c r="O36" s="350"/>
      <c r="P36" s="347"/>
      <c r="Q36" s="278" t="s">
        <v>42</v>
      </c>
      <c r="R36" s="279"/>
      <c r="S36" s="5"/>
      <c r="T36" s="20" t="str">
        <f>IF(E36&lt;=0," ",1)</f>
        <v> </v>
      </c>
      <c r="U36" s="20"/>
      <c r="V36" s="5"/>
      <c r="W36" s="27"/>
      <c r="X36" s="27"/>
      <c r="Y36" s="27" t="str">
        <f>IF(G10&lt;=0," ",G10)</f>
        <v> </v>
      </c>
      <c r="Z36" s="2"/>
      <c r="AA36" s="2"/>
      <c r="AB36" s="2"/>
      <c r="AC36" s="2"/>
      <c r="AD36" s="2"/>
      <c r="AE36" s="2"/>
      <c r="AF36" s="2"/>
      <c r="AG36" s="2"/>
      <c r="AH36" s="2"/>
      <c r="AI36" s="2"/>
      <c r="AJ36" s="2"/>
      <c r="AK36" s="2"/>
      <c r="AL36" s="2"/>
      <c r="AM36" s="2"/>
      <c r="AN36" s="2"/>
      <c r="AO36" s="2"/>
      <c r="AP36" s="2"/>
      <c r="AQ36" s="2"/>
      <c r="AR36" s="2"/>
      <c r="AS36" s="2"/>
      <c r="AT36" s="2"/>
    </row>
    <row r="37" spans="1:46" ht="12.75" customHeight="1">
      <c r="A37" s="5" t="str">
        <f aca="true" t="shared" si="11" ref="A37:A43">IF(E37&lt;=0," ",10^(0.1*E37))</f>
        <v> </v>
      </c>
      <c r="B37" s="362"/>
      <c r="C37" s="267">
        <v>2</v>
      </c>
      <c r="D37" s="268"/>
      <c r="E37" s="51"/>
      <c r="F37" s="114" t="s">
        <v>64</v>
      </c>
      <c r="G37" s="115" t="s">
        <v>50</v>
      </c>
      <c r="H37" s="334"/>
      <c r="I37" s="267">
        <v>1</v>
      </c>
      <c r="J37" s="268"/>
      <c r="K37" s="51"/>
      <c r="L37" s="51"/>
      <c r="M37" s="72"/>
      <c r="N37" s="351"/>
      <c r="O37" s="350"/>
      <c r="P37" s="348"/>
      <c r="Q37" s="280"/>
      <c r="R37" s="279"/>
      <c r="S37" s="22" t="str">
        <f>IF(OR(K37&lt;=0,L37&lt;=0)," ",10^(0.1*L37)*K37)</f>
        <v> </v>
      </c>
      <c r="T37" s="20" t="str">
        <f aca="true" t="shared" si="12" ref="T37:T43">IF(E37&lt;=0," ",1)</f>
        <v> </v>
      </c>
      <c r="U37" s="20"/>
      <c r="V37" s="5"/>
      <c r="W37" s="27"/>
      <c r="X37" s="27"/>
      <c r="Y37" s="27" t="str">
        <f aca="true" t="shared" si="13" ref="Y37:Y43">IF(G11&lt;=0," ",G11)</f>
        <v> </v>
      </c>
      <c r="Z37" s="2"/>
      <c r="AA37" s="2"/>
      <c r="AB37" s="2"/>
      <c r="AC37" s="2"/>
      <c r="AD37" s="2"/>
      <c r="AE37" s="2"/>
      <c r="AF37" s="2"/>
      <c r="AG37" s="2"/>
      <c r="AH37" s="2"/>
      <c r="AI37" s="2"/>
      <c r="AJ37" s="2"/>
      <c r="AK37" s="2"/>
      <c r="AL37" s="2"/>
      <c r="AM37" s="2"/>
      <c r="AN37" s="2"/>
      <c r="AO37" s="2"/>
      <c r="AP37" s="2"/>
      <c r="AQ37" s="2"/>
      <c r="AR37" s="2"/>
      <c r="AS37" s="2"/>
      <c r="AT37" s="2"/>
    </row>
    <row r="38" spans="1:46" ht="12.75" customHeight="1">
      <c r="A38" s="5" t="str">
        <f t="shared" si="11"/>
        <v> </v>
      </c>
      <c r="B38" s="362"/>
      <c r="C38" s="267">
        <v>3</v>
      </c>
      <c r="D38" s="268"/>
      <c r="E38" s="51"/>
      <c r="F38" s="311" t="str">
        <f>IF(SUM(A36:A43)&lt;=0," ",10*LOG(1/(SUM(T36:T43))*(SUM(A36:A43))))</f>
        <v> </v>
      </c>
      <c r="G38" s="271" t="str">
        <f>IF(SUM(A36:A43)&lt;=0," ",100/(480*100000000)*10^(F38/10))</f>
        <v> </v>
      </c>
      <c r="H38" s="334"/>
      <c r="I38" s="267">
        <v>2</v>
      </c>
      <c r="J38" s="268"/>
      <c r="K38" s="51"/>
      <c r="L38" s="51"/>
      <c r="M38" s="275" t="s">
        <v>43</v>
      </c>
      <c r="N38" s="349" t="s">
        <v>263</v>
      </c>
      <c r="O38" s="352"/>
      <c r="P38" s="352"/>
      <c r="Q38" s="352"/>
      <c r="R38" s="353"/>
      <c r="S38" s="22" t="str">
        <f aca="true" t="shared" si="14" ref="S38:S43">IF(OR(K38&lt;=0,L38&lt;=0)," ",10^(0.1*L38)*K38)</f>
        <v> </v>
      </c>
      <c r="T38" s="20" t="str">
        <f t="shared" si="12"/>
        <v> </v>
      </c>
      <c r="U38" s="20"/>
      <c r="V38" s="5"/>
      <c r="W38" s="27"/>
      <c r="X38" s="27"/>
      <c r="Y38" s="27" t="str">
        <f t="shared" si="13"/>
        <v> </v>
      </c>
      <c r="Z38" s="2"/>
      <c r="AA38" s="2"/>
      <c r="AB38" s="2"/>
      <c r="AC38" s="2"/>
      <c r="AD38" s="2"/>
      <c r="AE38" s="2"/>
      <c r="AF38" s="2"/>
      <c r="AG38" s="2"/>
      <c r="AH38" s="2"/>
      <c r="AI38" s="2"/>
      <c r="AJ38" s="2"/>
      <c r="AK38" s="2"/>
      <c r="AL38" s="2"/>
      <c r="AM38" s="2"/>
      <c r="AN38" s="2"/>
      <c r="AO38" s="2"/>
      <c r="AP38" s="2"/>
      <c r="AQ38" s="2"/>
      <c r="AR38" s="2"/>
      <c r="AS38" s="2"/>
      <c r="AT38" s="2"/>
    </row>
    <row r="39" spans="1:46" ht="12.75" customHeight="1">
      <c r="A39" s="5" t="str">
        <f t="shared" si="11"/>
        <v> </v>
      </c>
      <c r="B39" s="362"/>
      <c r="C39" s="267">
        <v>4</v>
      </c>
      <c r="D39" s="268"/>
      <c r="E39" s="51"/>
      <c r="F39" s="373"/>
      <c r="G39" s="272"/>
      <c r="H39" s="334"/>
      <c r="I39" s="267">
        <v>3</v>
      </c>
      <c r="J39" s="268"/>
      <c r="K39" s="51"/>
      <c r="L39" s="51"/>
      <c r="M39" s="276"/>
      <c r="N39" s="354"/>
      <c r="O39" s="352"/>
      <c r="P39" s="352"/>
      <c r="Q39" s="352"/>
      <c r="R39" s="353"/>
      <c r="S39" s="22" t="str">
        <f t="shared" si="14"/>
        <v> </v>
      </c>
      <c r="T39" s="20" t="str">
        <f t="shared" si="12"/>
        <v> </v>
      </c>
      <c r="U39" s="20"/>
      <c r="V39" s="5"/>
      <c r="W39" s="27"/>
      <c r="X39" s="27"/>
      <c r="Y39" s="27" t="str">
        <f t="shared" si="13"/>
        <v> </v>
      </c>
      <c r="Z39" s="2"/>
      <c r="AA39" s="2"/>
      <c r="AB39" s="2"/>
      <c r="AC39" s="2"/>
      <c r="AD39" s="2"/>
      <c r="AE39" s="2"/>
      <c r="AF39" s="2"/>
      <c r="AG39" s="2"/>
      <c r="AH39" s="2"/>
      <c r="AI39" s="2"/>
      <c r="AJ39" s="2"/>
      <c r="AK39" s="2"/>
      <c r="AL39" s="2"/>
      <c r="AM39" s="2"/>
      <c r="AN39" s="2"/>
      <c r="AO39" s="2"/>
      <c r="AP39" s="2"/>
      <c r="AQ39" s="2"/>
      <c r="AR39" s="2"/>
      <c r="AS39" s="2"/>
      <c r="AT39" s="2"/>
    </row>
    <row r="40" spans="1:46" ht="12.75" customHeight="1">
      <c r="A40" s="5" t="str">
        <f t="shared" si="11"/>
        <v> </v>
      </c>
      <c r="B40" s="362"/>
      <c r="C40" s="267">
        <v>5</v>
      </c>
      <c r="D40" s="268"/>
      <c r="E40" s="51"/>
      <c r="F40" s="273" t="s">
        <v>65</v>
      </c>
      <c r="G40" s="364"/>
      <c r="H40" s="334"/>
      <c r="I40" s="267">
        <v>4</v>
      </c>
      <c r="J40" s="268"/>
      <c r="K40" s="51"/>
      <c r="L40" s="51"/>
      <c r="M40" s="276"/>
      <c r="N40" s="354"/>
      <c r="O40" s="352"/>
      <c r="P40" s="352"/>
      <c r="Q40" s="352"/>
      <c r="R40" s="353"/>
      <c r="S40" s="22" t="str">
        <f t="shared" si="14"/>
        <v> </v>
      </c>
      <c r="T40" s="20" t="str">
        <f t="shared" si="12"/>
        <v> </v>
      </c>
      <c r="U40" s="20"/>
      <c r="V40" s="5"/>
      <c r="W40" s="27"/>
      <c r="X40" s="27"/>
      <c r="Y40" s="27" t="str">
        <f t="shared" si="13"/>
        <v> </v>
      </c>
      <c r="Z40" s="2"/>
      <c r="AA40" s="2"/>
      <c r="AB40" s="2"/>
      <c r="AC40" s="2"/>
      <c r="AD40" s="2"/>
      <c r="AE40" s="2"/>
      <c r="AF40" s="2"/>
      <c r="AG40" s="2"/>
      <c r="AH40" s="2"/>
      <c r="AI40" s="2"/>
      <c r="AJ40" s="2"/>
      <c r="AK40" s="2"/>
      <c r="AL40" s="2"/>
      <c r="AM40" s="2"/>
      <c r="AN40" s="2"/>
      <c r="AO40" s="2"/>
      <c r="AP40" s="2"/>
      <c r="AQ40" s="2"/>
      <c r="AR40" s="2"/>
      <c r="AS40" s="2"/>
      <c r="AT40" s="2"/>
    </row>
    <row r="41" spans="1:46" ht="12.75" customHeight="1">
      <c r="A41" s="5" t="str">
        <f t="shared" si="11"/>
        <v> </v>
      </c>
      <c r="B41" s="362"/>
      <c r="C41" s="267">
        <v>6</v>
      </c>
      <c r="D41" s="268"/>
      <c r="E41" s="51"/>
      <c r="F41" s="114" t="s">
        <v>64</v>
      </c>
      <c r="G41" s="115" t="s">
        <v>50</v>
      </c>
      <c r="H41" s="334"/>
      <c r="I41" s="267">
        <v>5</v>
      </c>
      <c r="J41" s="268"/>
      <c r="K41" s="51"/>
      <c r="L41" s="51"/>
      <c r="M41" s="277"/>
      <c r="N41" s="365"/>
      <c r="O41" s="366"/>
      <c r="P41" s="355" t="str">
        <f>IF(OR(P23=" ",$N$18&gt;43200)," ",P23-$P$36)</f>
        <v> </v>
      </c>
      <c r="Q41" s="133"/>
      <c r="R41" s="359" t="str">
        <f>IF(P28&lt;=0," ",MAX(0,P28-$P$36))</f>
        <v> </v>
      </c>
      <c r="S41" s="22" t="str">
        <f t="shared" si="14"/>
        <v> </v>
      </c>
      <c r="T41" s="20" t="str">
        <f t="shared" si="12"/>
        <v> </v>
      </c>
      <c r="U41" s="20"/>
      <c r="V41" s="5"/>
      <c r="W41" s="27"/>
      <c r="X41" s="27"/>
      <c r="Y41" s="27" t="str">
        <f t="shared" si="13"/>
        <v> </v>
      </c>
      <c r="Z41" s="2"/>
      <c r="AA41" s="2"/>
      <c r="AB41" s="2"/>
      <c r="AC41" s="2"/>
      <c r="AD41" s="2"/>
      <c r="AE41" s="2"/>
      <c r="AF41" s="2"/>
      <c r="AG41" s="2"/>
      <c r="AH41" s="2"/>
      <c r="AI41" s="2"/>
      <c r="AJ41" s="2"/>
      <c r="AK41" s="2"/>
      <c r="AL41" s="2"/>
      <c r="AM41" s="2"/>
      <c r="AN41" s="2"/>
      <c r="AO41" s="2"/>
      <c r="AP41" s="2"/>
      <c r="AQ41" s="2"/>
      <c r="AR41" s="2"/>
      <c r="AS41" s="2"/>
      <c r="AT41" s="2"/>
    </row>
    <row r="42" spans="1:46" ht="12.75" customHeight="1" thickBot="1">
      <c r="A42" s="5" t="str">
        <f t="shared" si="11"/>
        <v> </v>
      </c>
      <c r="B42" s="362"/>
      <c r="C42" s="267">
        <v>7</v>
      </c>
      <c r="D42" s="268"/>
      <c r="E42" s="51"/>
      <c r="F42" s="311" t="str">
        <f>IF(SUM(A36:A43)&lt;=0," ",10*LOG(SUM(A36:A43)))</f>
        <v> </v>
      </c>
      <c r="G42" s="271" t="str">
        <f>IF(SUM(A36:A43)&lt;=0," ",100/(480*100000000)*10^(F42/10))</f>
        <v> </v>
      </c>
      <c r="H42" s="334"/>
      <c r="I42" s="267">
        <v>6</v>
      </c>
      <c r="J42" s="268"/>
      <c r="K42" s="51"/>
      <c r="L42" s="51"/>
      <c r="M42" s="285" t="str">
        <f>IF(OR(S44=0,SUM(K37:K43)&gt;84)," ",S44)</f>
        <v> </v>
      </c>
      <c r="N42" s="367"/>
      <c r="O42" s="366"/>
      <c r="P42" s="356"/>
      <c r="Q42" s="133"/>
      <c r="R42" s="360"/>
      <c r="S42" s="22" t="str">
        <f t="shared" si="14"/>
        <v> </v>
      </c>
      <c r="T42" s="20" t="str">
        <f t="shared" si="12"/>
        <v> </v>
      </c>
      <c r="U42" s="20"/>
      <c r="V42" s="5"/>
      <c r="W42" s="27"/>
      <c r="X42" s="27"/>
      <c r="Y42" s="27" t="str">
        <f t="shared" si="13"/>
        <v> </v>
      </c>
      <c r="Z42" s="2"/>
      <c r="AA42" s="2"/>
      <c r="AB42" s="2"/>
      <c r="AC42" s="2"/>
      <c r="AD42" s="2"/>
      <c r="AE42" s="2"/>
      <c r="AF42" s="2"/>
      <c r="AG42" s="2"/>
      <c r="AH42" s="2"/>
      <c r="AI42" s="2"/>
      <c r="AJ42" s="2"/>
      <c r="AK42" s="2"/>
      <c r="AL42" s="2"/>
      <c r="AM42" s="2"/>
      <c r="AN42" s="2"/>
      <c r="AO42" s="2"/>
      <c r="AP42" s="2"/>
      <c r="AQ42" s="2"/>
      <c r="AR42" s="2"/>
      <c r="AS42" s="2"/>
      <c r="AT42" s="2"/>
    </row>
    <row r="43" spans="1:46" ht="12.75" customHeight="1" thickBot="1">
      <c r="A43" s="5" t="str">
        <f t="shared" si="11"/>
        <v> </v>
      </c>
      <c r="B43" s="363"/>
      <c r="C43" s="368">
        <v>8</v>
      </c>
      <c r="D43" s="369"/>
      <c r="E43" s="65"/>
      <c r="F43" s="312"/>
      <c r="G43" s="370"/>
      <c r="H43" s="335"/>
      <c r="I43" s="368">
        <v>7</v>
      </c>
      <c r="J43" s="369"/>
      <c r="K43" s="65"/>
      <c r="L43" s="65"/>
      <c r="M43" s="402"/>
      <c r="N43" s="337" t="s">
        <v>262</v>
      </c>
      <c r="O43" s="338"/>
      <c r="P43" s="338"/>
      <c r="Q43" s="338"/>
      <c r="R43" s="339"/>
      <c r="S43" s="22" t="str">
        <f t="shared" si="14"/>
        <v> </v>
      </c>
      <c r="T43" s="20" t="str">
        <f t="shared" si="12"/>
        <v> </v>
      </c>
      <c r="U43" s="20"/>
      <c r="V43" s="5"/>
      <c r="W43" s="27"/>
      <c r="X43" s="27"/>
      <c r="Y43" s="27" t="str">
        <f t="shared" si="13"/>
        <v> </v>
      </c>
      <c r="Z43" s="2"/>
      <c r="AA43" s="2"/>
      <c r="AB43" s="2"/>
      <c r="AC43" s="2"/>
      <c r="AD43" s="2"/>
      <c r="AE43" s="2"/>
      <c r="AF43" s="2"/>
      <c r="AG43" s="2"/>
      <c r="AH43" s="2"/>
      <c r="AI43" s="2"/>
      <c r="AJ43" s="2"/>
      <c r="AK43" s="2"/>
      <c r="AL43" s="2"/>
      <c r="AM43" s="2"/>
      <c r="AN43" s="2"/>
      <c r="AO43" s="2"/>
      <c r="AP43" s="2"/>
      <c r="AQ43" s="2"/>
      <c r="AR43" s="2"/>
      <c r="AS43" s="2"/>
      <c r="AT43" s="2"/>
    </row>
    <row r="44" spans="2:46" ht="12.75" customHeight="1">
      <c r="B44" s="256"/>
      <c r="C44" s="257"/>
      <c r="D44" s="257"/>
      <c r="E44" s="257"/>
      <c r="F44" s="257"/>
      <c r="G44" s="257"/>
      <c r="H44" s="257"/>
      <c r="I44" s="257"/>
      <c r="J44" s="257"/>
      <c r="K44" s="403" t="str">
        <f>IF(SUM(K37:K43)&gt;72,"Zeit &gt; 72 Stunden!"," ")</f>
        <v> </v>
      </c>
      <c r="L44" s="403"/>
      <c r="M44" s="403"/>
      <c r="N44" s="392"/>
      <c r="O44" s="392"/>
      <c r="P44" s="392"/>
      <c r="Q44" s="392"/>
      <c r="R44" s="392"/>
      <c r="S44" s="5" t="str">
        <f>IF(SUM(S37:S43)&lt;=0," ",10*LOG(SUM(S37:S43)/40))</f>
        <v> </v>
      </c>
      <c r="T44" s="22">
        <f>SQRT(SUMSQ(T36:T43))</f>
        <v>0</v>
      </c>
      <c r="U44" s="22">
        <f>SQRT(SUMSQ(U36:U43))</f>
        <v>0</v>
      </c>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2:46" ht="12.75" customHeight="1">
      <c r="B45" s="258"/>
      <c r="C45" s="258"/>
      <c r="D45" s="258"/>
      <c r="E45" s="258"/>
      <c r="F45" s="258"/>
      <c r="G45" s="258"/>
      <c r="H45" s="258"/>
      <c r="I45" s="258"/>
      <c r="J45" s="258"/>
      <c r="K45" s="5"/>
      <c r="L45" s="2"/>
      <c r="M45" s="2"/>
      <c r="N45" s="393"/>
      <c r="O45" s="393"/>
      <c r="P45" s="393"/>
      <c r="Q45" s="393"/>
      <c r="R45" s="393"/>
      <c r="S45" s="22"/>
      <c r="T45" s="22"/>
      <c r="U45" s="2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2:46" ht="15.75">
      <c r="B46" s="357" t="s">
        <v>21</v>
      </c>
      <c r="C46" s="358"/>
      <c r="D46" s="358"/>
      <c r="E46" s="358"/>
      <c r="F46" s="358"/>
      <c r="G46" s="358"/>
      <c r="H46" s="358"/>
      <c r="I46" s="358"/>
      <c r="J46" s="358"/>
      <c r="K46" s="358"/>
      <c r="L46" s="358"/>
      <c r="M46" s="358"/>
      <c r="N46" s="358"/>
      <c r="O46" s="358"/>
      <c r="P46" s="358"/>
      <c r="Q46" s="358"/>
      <c r="R46" s="358"/>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2:46" ht="15.75">
      <c r="B47" s="17"/>
      <c r="C47" s="23"/>
      <c r="D47" s="23"/>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2:46" ht="12.75" customHeight="1">
      <c r="B48" s="7" t="s">
        <v>22</v>
      </c>
      <c r="C48" s="23"/>
      <c r="D48" s="23"/>
      <c r="E48" s="330" t="s">
        <v>23</v>
      </c>
      <c r="F48" s="331"/>
      <c r="G48" s="331"/>
      <c r="H48" s="332"/>
      <c r="I48" s="313"/>
      <c r="J48" s="336"/>
      <c r="K48" s="336"/>
      <c r="L48" s="336"/>
      <c r="M48" s="336"/>
      <c r="N48" s="336"/>
      <c r="O48" s="336"/>
      <c r="P48" s="336"/>
      <c r="Q48" s="336"/>
      <c r="R48" s="336"/>
      <c r="S48" s="42" t="s">
        <v>12</v>
      </c>
      <c r="T48" s="42"/>
      <c r="U48" s="42"/>
      <c r="V48" s="42"/>
      <c r="W48" s="42"/>
      <c r="X48" s="42"/>
      <c r="Y48" s="42"/>
      <c r="Z48" s="42"/>
      <c r="AA48" s="42"/>
      <c r="AB48" s="42"/>
      <c r="AC48" s="42"/>
      <c r="AD48" s="42"/>
      <c r="AE48" s="2"/>
      <c r="AF48" s="2"/>
      <c r="AG48" s="2"/>
      <c r="AH48" s="2"/>
      <c r="AI48" s="2"/>
      <c r="AJ48" s="2"/>
      <c r="AK48" s="2"/>
      <c r="AL48" s="2"/>
      <c r="AM48" s="2"/>
      <c r="AN48" s="2"/>
      <c r="AO48" s="2"/>
      <c r="AP48" s="2"/>
      <c r="AQ48" s="2"/>
      <c r="AR48" s="2"/>
      <c r="AS48" s="2"/>
      <c r="AT48" s="2"/>
    </row>
    <row r="49" spans="2:46" ht="12.75" customHeight="1">
      <c r="B49" s="18">
        <f ca="1">TODAY()</f>
        <v>43782</v>
      </c>
      <c r="C49" s="23"/>
      <c r="D49" s="23"/>
      <c r="E49" s="330" t="s">
        <v>20</v>
      </c>
      <c r="F49" s="331"/>
      <c r="G49" s="331"/>
      <c r="H49" s="332"/>
      <c r="I49" s="313"/>
      <c r="J49" s="336"/>
      <c r="K49" s="336"/>
      <c r="L49" s="336"/>
      <c r="M49" s="336"/>
      <c r="N49" s="336"/>
      <c r="O49" s="336"/>
      <c r="P49" s="336"/>
      <c r="Q49" s="336"/>
      <c r="R49" s="336"/>
      <c r="S49" s="42" t="s">
        <v>12</v>
      </c>
      <c r="T49" s="42"/>
      <c r="U49" s="42"/>
      <c r="V49" s="42"/>
      <c r="W49" s="42"/>
      <c r="X49" s="42"/>
      <c r="Y49" s="42"/>
      <c r="Z49" s="42"/>
      <c r="AA49" s="42"/>
      <c r="AB49" s="42"/>
      <c r="AC49" s="42"/>
      <c r="AD49" s="42"/>
      <c r="AE49" s="2"/>
      <c r="AF49" s="2"/>
      <c r="AG49" s="2"/>
      <c r="AH49" s="2"/>
      <c r="AI49" s="2"/>
      <c r="AJ49" s="2"/>
      <c r="AK49" s="2"/>
      <c r="AL49" s="2"/>
      <c r="AM49" s="2"/>
      <c r="AN49" s="2"/>
      <c r="AO49" s="2"/>
      <c r="AP49" s="2"/>
      <c r="AQ49" s="2"/>
      <c r="AR49" s="2"/>
      <c r="AS49" s="2"/>
      <c r="AT49" s="2"/>
    </row>
    <row r="50" spans="2:46" ht="12.75" customHeight="1">
      <c r="B50" s="23"/>
      <c r="C50" s="23"/>
      <c r="D50" s="23"/>
      <c r="E50" s="330" t="s">
        <v>15</v>
      </c>
      <c r="F50" s="331"/>
      <c r="G50" s="331"/>
      <c r="H50" s="332"/>
      <c r="I50" s="313"/>
      <c r="J50" s="336"/>
      <c r="K50" s="336"/>
      <c r="L50" s="336"/>
      <c r="M50" s="336"/>
      <c r="N50" s="336"/>
      <c r="O50" s="336"/>
      <c r="P50" s="336"/>
      <c r="Q50" s="336"/>
      <c r="R50" s="336"/>
      <c r="S50" s="82" t="s">
        <v>12</v>
      </c>
      <c r="T50" s="42"/>
      <c r="U50" s="42"/>
      <c r="V50" s="42"/>
      <c r="W50" s="42"/>
      <c r="X50" s="42"/>
      <c r="Y50" s="42"/>
      <c r="Z50" s="42"/>
      <c r="AA50" s="42"/>
      <c r="AB50" s="42"/>
      <c r="AC50" s="42"/>
      <c r="AD50" s="42"/>
      <c r="AE50" s="2"/>
      <c r="AF50" s="2"/>
      <c r="AG50" s="2"/>
      <c r="AH50" s="2"/>
      <c r="AI50" s="2"/>
      <c r="AJ50" s="2"/>
      <c r="AK50" s="2"/>
      <c r="AL50" s="2"/>
      <c r="AM50" s="2"/>
      <c r="AN50" s="2"/>
      <c r="AO50" s="2"/>
      <c r="AP50" s="2"/>
      <c r="AQ50" s="2"/>
      <c r="AR50" s="2"/>
      <c r="AS50" s="2"/>
      <c r="AT50" s="2"/>
    </row>
    <row r="51" spans="2:46" ht="12.75">
      <c r="B51" s="2"/>
      <c r="C51" s="2"/>
      <c r="D51" s="2"/>
      <c r="E51" s="2"/>
      <c r="F51" s="2"/>
      <c r="G51" s="2"/>
      <c r="H51" s="2"/>
      <c r="I51" s="2"/>
      <c r="J51" s="2"/>
      <c r="K51" s="2"/>
      <c r="L51" s="2"/>
      <c r="M51" s="2"/>
      <c r="N51" s="2"/>
      <c r="O51" s="2"/>
      <c r="P51" s="2"/>
      <c r="Q51" s="2"/>
      <c r="R51" s="24" t="s">
        <v>48</v>
      </c>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2:46" ht="12.75" customHeight="1">
      <c r="B52" s="304" t="s">
        <v>11</v>
      </c>
      <c r="C52" s="2"/>
      <c r="D52" s="2"/>
      <c r="E52" s="340" t="s">
        <v>44</v>
      </c>
      <c r="F52" s="341"/>
      <c r="G52" s="341"/>
      <c r="H52" s="342"/>
      <c r="I52" s="340" t="s">
        <v>45</v>
      </c>
      <c r="J52" s="346"/>
      <c r="K52" s="346"/>
      <c r="L52" s="394"/>
      <c r="M52" s="419" t="s">
        <v>46</v>
      </c>
      <c r="N52" s="346"/>
      <c r="O52" s="346"/>
      <c r="P52" s="346"/>
      <c r="Q52" s="346"/>
      <c r="R52" s="394"/>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2:46" ht="12.75">
      <c r="B53" s="307"/>
      <c r="C53" s="2"/>
      <c r="D53" s="2"/>
      <c r="E53" s="343"/>
      <c r="F53" s="293"/>
      <c r="G53" s="293"/>
      <c r="H53" s="344"/>
      <c r="I53" s="395"/>
      <c r="J53" s="396"/>
      <c r="K53" s="396"/>
      <c r="L53" s="397"/>
      <c r="M53" s="395"/>
      <c r="N53" s="396"/>
      <c r="O53" s="396"/>
      <c r="P53" s="396"/>
      <c r="Q53" s="396"/>
      <c r="R53" s="397"/>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2:46" ht="12.7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2:46" ht="12.75">
      <c r="B55" s="7">
        <v>1</v>
      </c>
      <c r="C55" s="2"/>
      <c r="D55" s="2"/>
      <c r="E55" s="313"/>
      <c r="F55" s="313"/>
      <c r="G55" s="313"/>
      <c r="H55" s="314"/>
      <c r="I55" s="308"/>
      <c r="J55" s="309"/>
      <c r="K55" s="309"/>
      <c r="L55" s="310"/>
      <c r="M55" s="308"/>
      <c r="N55" s="309"/>
      <c r="O55" s="309"/>
      <c r="P55" s="309"/>
      <c r="Q55" s="309"/>
      <c r="R55" s="310"/>
      <c r="S55" s="2" t="s">
        <v>12</v>
      </c>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2:46" ht="12.75">
      <c r="B56" s="7">
        <v>2</v>
      </c>
      <c r="C56" s="2"/>
      <c r="D56" s="2"/>
      <c r="E56" s="313"/>
      <c r="F56" s="313"/>
      <c r="G56" s="313"/>
      <c r="H56" s="314"/>
      <c r="I56" s="308"/>
      <c r="J56" s="309"/>
      <c r="K56" s="309"/>
      <c r="L56" s="310"/>
      <c r="M56" s="308"/>
      <c r="N56" s="309"/>
      <c r="O56" s="309"/>
      <c r="P56" s="309"/>
      <c r="Q56" s="309"/>
      <c r="R56" s="310"/>
      <c r="S56" s="2" t="s">
        <v>12</v>
      </c>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2:46" ht="12.75">
      <c r="B57" s="7">
        <v>3</v>
      </c>
      <c r="C57" s="2"/>
      <c r="D57" s="2"/>
      <c r="E57" s="313"/>
      <c r="F57" s="313"/>
      <c r="G57" s="313"/>
      <c r="H57" s="314"/>
      <c r="I57" s="308"/>
      <c r="J57" s="309"/>
      <c r="K57" s="309"/>
      <c r="L57" s="310"/>
      <c r="M57" s="308"/>
      <c r="N57" s="309"/>
      <c r="O57" s="309"/>
      <c r="P57" s="309"/>
      <c r="Q57" s="309"/>
      <c r="R57" s="310"/>
      <c r="S57" s="2" t="s">
        <v>12</v>
      </c>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2:46" ht="12.75">
      <c r="B58" s="7">
        <v>4</v>
      </c>
      <c r="C58" s="2"/>
      <c r="D58" s="2"/>
      <c r="E58" s="313"/>
      <c r="F58" s="313"/>
      <c r="G58" s="313"/>
      <c r="H58" s="314"/>
      <c r="I58" s="308"/>
      <c r="J58" s="309"/>
      <c r="K58" s="309"/>
      <c r="L58" s="310"/>
      <c r="M58" s="308"/>
      <c r="N58" s="309"/>
      <c r="O58" s="309"/>
      <c r="P58" s="309"/>
      <c r="Q58" s="309"/>
      <c r="R58" s="310"/>
      <c r="S58" s="2" t="s">
        <v>12</v>
      </c>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2:46" ht="12.75">
      <c r="B59" s="7">
        <v>5</v>
      </c>
      <c r="C59" s="2"/>
      <c r="D59" s="2"/>
      <c r="E59" s="313"/>
      <c r="F59" s="313"/>
      <c r="G59" s="313"/>
      <c r="H59" s="314"/>
      <c r="I59" s="308"/>
      <c r="J59" s="309"/>
      <c r="K59" s="309"/>
      <c r="L59" s="310"/>
      <c r="M59" s="308"/>
      <c r="N59" s="309"/>
      <c r="O59" s="309"/>
      <c r="P59" s="309"/>
      <c r="Q59" s="309"/>
      <c r="R59" s="310"/>
      <c r="S59" s="2" t="s">
        <v>12</v>
      </c>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2:46" ht="12.75">
      <c r="B60" s="7">
        <v>6</v>
      </c>
      <c r="C60" s="2"/>
      <c r="D60" s="2"/>
      <c r="E60" s="313"/>
      <c r="F60" s="313"/>
      <c r="G60" s="313"/>
      <c r="H60" s="314"/>
      <c r="I60" s="308"/>
      <c r="J60" s="309"/>
      <c r="K60" s="309"/>
      <c r="L60" s="310"/>
      <c r="M60" s="308"/>
      <c r="N60" s="309"/>
      <c r="O60" s="309"/>
      <c r="P60" s="309"/>
      <c r="Q60" s="309"/>
      <c r="R60" s="310"/>
      <c r="S60" s="2" t="s">
        <v>12</v>
      </c>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2:46" ht="12.75">
      <c r="B61" s="7">
        <v>7</v>
      </c>
      <c r="C61" s="2"/>
      <c r="D61" s="2"/>
      <c r="E61" s="313"/>
      <c r="F61" s="313"/>
      <c r="G61" s="313"/>
      <c r="H61" s="314"/>
      <c r="I61" s="308"/>
      <c r="J61" s="309"/>
      <c r="K61" s="309"/>
      <c r="L61" s="310"/>
      <c r="M61" s="308"/>
      <c r="N61" s="309"/>
      <c r="O61" s="309"/>
      <c r="P61" s="309"/>
      <c r="Q61" s="309"/>
      <c r="R61" s="310"/>
      <c r="S61" s="2" t="s">
        <v>12</v>
      </c>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2:46" ht="12.75">
      <c r="B62" s="7">
        <v>8</v>
      </c>
      <c r="C62" s="2"/>
      <c r="D62" s="2"/>
      <c r="E62" s="313"/>
      <c r="F62" s="313"/>
      <c r="G62" s="313"/>
      <c r="H62" s="314"/>
      <c r="I62" s="308"/>
      <c r="J62" s="309"/>
      <c r="K62" s="309"/>
      <c r="L62" s="310"/>
      <c r="M62" s="308"/>
      <c r="N62" s="309"/>
      <c r="O62" s="309"/>
      <c r="P62" s="309"/>
      <c r="Q62" s="309"/>
      <c r="R62" s="310"/>
      <c r="S62" s="2" t="s">
        <v>12</v>
      </c>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2:46" ht="12.75">
      <c r="B63" s="2"/>
      <c r="C63" s="2"/>
      <c r="D63" s="2"/>
      <c r="E63" s="345" t="s">
        <v>47</v>
      </c>
      <c r="F63" s="346"/>
      <c r="G63" s="346"/>
      <c r="H63" s="346"/>
      <c r="I63" s="25"/>
      <c r="J63" s="25"/>
      <c r="K63" s="81"/>
      <c r="L63" s="24" t="s">
        <v>19</v>
      </c>
      <c r="M63" s="24"/>
      <c r="N63" s="25"/>
      <c r="O63" s="25"/>
      <c r="P63" s="25"/>
      <c r="Q63" s="25"/>
      <c r="R63" s="24" t="s">
        <v>47</v>
      </c>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2:46" ht="12.7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2:46" ht="12.7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2:46" ht="12.75">
      <c r="B66" s="2"/>
      <c r="C66" s="2"/>
      <c r="D66" s="2"/>
      <c r="E66" s="46"/>
      <c r="F66" s="46"/>
      <c r="G66" s="46"/>
      <c r="H66" s="46"/>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2:46" ht="12.75">
      <c r="B67" s="2"/>
      <c r="C67" s="2"/>
      <c r="D67" s="2"/>
      <c r="E67" s="46"/>
      <c r="F67" s="46"/>
      <c r="G67" s="46"/>
      <c r="H67" s="46"/>
      <c r="I67" s="2"/>
      <c r="J67" s="2"/>
      <c r="K67" s="46"/>
      <c r="L67" s="46"/>
      <c r="M67" s="46"/>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2:46" ht="12.75">
      <c r="B68" s="2"/>
      <c r="C68" s="2"/>
      <c r="D68" s="2"/>
      <c r="E68" s="46"/>
      <c r="F68" s="46"/>
      <c r="G68" s="46"/>
      <c r="H68" s="46"/>
      <c r="I68" s="2"/>
      <c r="J68" s="239"/>
      <c r="K68" s="240"/>
      <c r="L68" s="408"/>
      <c r="M68" s="409"/>
      <c r="N68" s="409"/>
      <c r="O68" s="410"/>
      <c r="P68" s="241"/>
      <c r="Q68" s="241"/>
      <c r="R68" s="241"/>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2:46" ht="12.75">
      <c r="B69" s="2"/>
      <c r="C69" s="2"/>
      <c r="D69" s="2"/>
      <c r="E69" s="47"/>
      <c r="F69" s="47"/>
      <c r="G69" s="47"/>
      <c r="H69" s="47"/>
      <c r="I69" s="2"/>
      <c r="J69" s="242"/>
      <c r="K69" s="240"/>
      <c r="L69" s="409"/>
      <c r="M69" s="409"/>
      <c r="N69" s="409"/>
      <c r="O69" s="410"/>
      <c r="P69" s="241"/>
      <c r="Q69" s="241"/>
      <c r="R69" s="241"/>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2:46" ht="12.75">
      <c r="B70" s="2"/>
      <c r="C70" s="2"/>
      <c r="D70" s="2"/>
      <c r="E70" s="47"/>
      <c r="F70" s="47"/>
      <c r="G70" s="47"/>
      <c r="H70" s="47"/>
      <c r="I70" s="2"/>
      <c r="J70" s="242"/>
      <c r="K70" s="241"/>
      <c r="L70" s="411"/>
      <c r="M70" s="411"/>
      <c r="N70" s="411"/>
      <c r="O70" s="410"/>
      <c r="P70" s="241"/>
      <c r="Q70" s="241"/>
      <c r="R70" s="241"/>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2:46" ht="12.75">
      <c r="B71" s="2"/>
      <c r="C71" s="2"/>
      <c r="D71" s="2"/>
      <c r="E71" s="2"/>
      <c r="F71" s="2"/>
      <c r="G71" s="2"/>
      <c r="H71" s="2"/>
      <c r="I71" s="2"/>
      <c r="J71" s="241"/>
      <c r="K71" s="241"/>
      <c r="L71" s="412"/>
      <c r="M71" s="412"/>
      <c r="N71" s="412"/>
      <c r="O71" s="410"/>
      <c r="P71" s="241"/>
      <c r="Q71" s="241"/>
      <c r="R71" s="241"/>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2:46" ht="12.75">
      <c r="B72" s="2"/>
      <c r="C72" s="2"/>
      <c r="D72" s="2"/>
      <c r="E72" s="2"/>
      <c r="F72" s="2"/>
      <c r="G72" s="2"/>
      <c r="H72" s="2"/>
      <c r="I72" s="2"/>
      <c r="J72" s="241"/>
      <c r="K72" s="241"/>
      <c r="L72" s="241"/>
      <c r="M72" s="241"/>
      <c r="N72" s="241"/>
      <c r="O72" s="241"/>
      <c r="P72" s="241"/>
      <c r="Q72" s="241"/>
      <c r="R72" s="241"/>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2:46" ht="12.75">
      <c r="B73" s="2"/>
      <c r="C73" s="2"/>
      <c r="D73" s="2"/>
      <c r="E73" s="2"/>
      <c r="F73" s="2"/>
      <c r="G73" s="2"/>
      <c r="H73" s="2"/>
      <c r="I73" s="2"/>
      <c r="J73" s="241"/>
      <c r="K73" s="241"/>
      <c r="L73" s="241"/>
      <c r="M73" s="241"/>
      <c r="N73" s="241"/>
      <c r="O73" s="241"/>
      <c r="P73" s="241"/>
      <c r="Q73" s="241"/>
      <c r="R73" s="241"/>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2:46" ht="15">
      <c r="B74" s="2"/>
      <c r="C74" s="2"/>
      <c r="D74" s="2"/>
      <c r="E74" s="2"/>
      <c r="F74" s="2"/>
      <c r="G74" s="2"/>
      <c r="H74" s="2"/>
      <c r="I74" s="2"/>
      <c r="J74" s="241"/>
      <c r="K74" s="241"/>
      <c r="L74" s="388"/>
      <c r="M74" s="389"/>
      <c r="N74" s="389"/>
      <c r="O74" s="389"/>
      <c r="P74" s="389"/>
      <c r="Q74" s="389"/>
      <c r="R74" s="241"/>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2:46" ht="12.75">
      <c r="B75" s="2"/>
      <c r="C75" s="2"/>
      <c r="D75" s="2"/>
      <c r="E75" s="2"/>
      <c r="F75" s="2"/>
      <c r="G75" s="2"/>
      <c r="H75" s="2"/>
      <c r="I75" s="2"/>
      <c r="J75" s="241"/>
      <c r="K75" s="241"/>
      <c r="L75" s="241"/>
      <c r="M75" s="241"/>
      <c r="N75" s="241"/>
      <c r="O75" s="241"/>
      <c r="P75" s="241"/>
      <c r="Q75" s="241"/>
      <c r="R75" s="241"/>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2:46"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2:46"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2:46"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2:46"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2:46"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2:46"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2:46"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2:46"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2:46"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2:46"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2:46"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2:46"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2:46"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2:46"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2:46"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2:46"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2:46"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2:46"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2:46"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2:46"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2:46"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2:46"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2:46"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2:46"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2:46"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2:46"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2:46"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2:46"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2:46"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2:46"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2:46"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2:46"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2:46"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2:46"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2:46"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spans="2:46"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row>
    <row r="112" spans="2:46"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spans="2:46"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2:46"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2:46"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row>
    <row r="116" spans="2:46"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row>
    <row r="117" spans="2:46"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row>
    <row r="118" spans="2:46"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row>
    <row r="119" spans="2:46"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row>
    <row r="120" spans="2:46"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row>
    <row r="121" spans="2:46"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row>
    <row r="122" spans="2:46"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2:46"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2:46"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spans="2:46"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row>
    <row r="126" spans="2:46"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row>
    <row r="127" spans="2:46"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2:46"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row>
    <row r="129" spans="2:46"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row>
    <row r="130" spans="2:46"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2:46"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row>
    <row r="132" spans="2:46"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2:46"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2:46"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2:46"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row>
    <row r="136" spans="2:46"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row>
    <row r="137" spans="2:46"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row>
    <row r="138" spans="2:46"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row>
    <row r="139" spans="2:46"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2:46"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row>
    <row r="141" spans="2:46"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row>
    <row r="142" spans="2:46"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row r="143" spans="2:46"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row>
    <row r="144" spans="2:46"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row>
    <row r="145" spans="2:46"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row>
    <row r="146" spans="2:46"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row>
    <row r="147" spans="2:46"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row>
    <row r="148" spans="2:46"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row>
    <row r="149" spans="2:46"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2:46"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2:46"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row>
    <row r="152" spans="2:46"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row>
    <row r="153" spans="2:46"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row>
    <row r="154" spans="2:46"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row>
    <row r="155" spans="2:46"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row>
    <row r="156" spans="2:46"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row>
    <row r="157" spans="2:46"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row>
    <row r="158" spans="2:46"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row>
    <row r="159" spans="2:46"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row>
    <row r="160" spans="2:46"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row>
    <row r="161" spans="2:46"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row>
    <row r="162" spans="2:46"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row>
    <row r="163" spans="2:46"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2:46"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row>
    <row r="165" spans="2:46"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row>
    <row r="166" spans="2:46"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row>
    <row r="167" spans="2:46"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row>
    <row r="168" spans="2:46"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2:46"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2:46"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2:46"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2:46"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row r="173" spans="2:46"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row>
    <row r="174" spans="2:46"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row>
    <row r="175" spans="2:46"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row>
    <row r="176" spans="2:46"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row>
    <row r="177" spans="2:46"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row>
    <row r="178" spans="2:46"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row>
    <row r="179" spans="2:46"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row>
    <row r="180" spans="2:46"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row>
    <row r="181" spans="2:46"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row>
    <row r="182" spans="2:46"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row>
    <row r="183" spans="2:46"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row>
    <row r="184" spans="2:46"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row>
    <row r="185" spans="2:46"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row>
    <row r="186" spans="2:46"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row>
    <row r="187" spans="2:46"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row>
    <row r="188" spans="2:46"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row>
    <row r="189" spans="2:46"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row>
    <row r="190" spans="2:46"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row>
    <row r="191" spans="2:46"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row>
    <row r="192" spans="2:46"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row>
    <row r="193" spans="2:46"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row>
    <row r="194" spans="2:46"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row>
    <row r="195" spans="2:46"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row>
    <row r="196" spans="2:46"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row>
    <row r="197" spans="2:46"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row>
    <row r="198" spans="2:46"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row>
    <row r="199" spans="2:46"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row>
    <row r="200" spans="2:46"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row>
    <row r="201" spans="2:46"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row>
    <row r="202" spans="2:46"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row>
    <row r="203" spans="2:46"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row>
    <row r="204" spans="2:46"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row>
    <row r="205" spans="2:46"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row>
    <row r="206" spans="2:46"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row>
    <row r="207" spans="2:46"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row>
    <row r="208" spans="2:46"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row>
    <row r="209" spans="2:46"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row>
    <row r="210" spans="2:46"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row>
    <row r="211" spans="2:46"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row>
    <row r="212" spans="2:46"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row>
    <row r="213" spans="2:46"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row>
    <row r="214" spans="2:46"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row>
    <row r="215" spans="2:46"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row>
    <row r="216" spans="2:46"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row>
    <row r="217" spans="2:46"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row>
    <row r="218" spans="2:46"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row>
    <row r="219" spans="2:46"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row>
    <row r="220" spans="2:46"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row>
    <row r="221" spans="2:46"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row>
    <row r="222" spans="2:46"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row>
    <row r="223" spans="2:46"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row>
    <row r="224" spans="2:46"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row>
    <row r="225" spans="2:46"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row>
    <row r="226" spans="2:46"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row>
    <row r="227" spans="2:46"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row>
    <row r="228" spans="2:46"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row>
    <row r="229" spans="2:46"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row>
    <row r="230" spans="2:46"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row>
    <row r="231" spans="2:46"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row>
    <row r="232" spans="2:46"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row>
    <row r="233" spans="2:46"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row>
    <row r="234" spans="2:46"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row>
    <row r="235" spans="2:46"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row>
    <row r="236" spans="2:46"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row>
    <row r="237" spans="2:46"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row>
    <row r="238" spans="2:46"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row>
    <row r="239" spans="2:46"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row>
    <row r="240" spans="2:46"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row>
    <row r="241" spans="2:46"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row>
    <row r="242" spans="2:46"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row>
    <row r="243" spans="2:46"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row>
    <row r="244" spans="2:46"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row>
    <row r="245" spans="2:46"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row>
    <row r="246" spans="2:46"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row>
    <row r="247" spans="2:46"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row>
    <row r="248" spans="2:46"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row>
    <row r="249" spans="2:46"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row>
    <row r="250" spans="2:46"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row>
    <row r="251" spans="2:46"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row>
    <row r="252" spans="2:46"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row>
    <row r="253" spans="2:46"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row>
    <row r="254" spans="2:46"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row>
    <row r="255" spans="2:46"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row>
    <row r="256" spans="2:46"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row>
    <row r="257" spans="2:46"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row>
    <row r="258" spans="2:46"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row>
    <row r="259" spans="2:46"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row>
    <row r="260" spans="2:46"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row>
    <row r="261" spans="2:46"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row>
    <row r="262" spans="2:46"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row>
    <row r="263" spans="2:46"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row>
    <row r="264" spans="2:46"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row>
    <row r="265" spans="2:46"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row>
    <row r="266" spans="2:46"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row>
    <row r="267" spans="2:46"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row>
    <row r="268" spans="2:46"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row>
    <row r="269" spans="2:46"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row>
    <row r="270" spans="2:46"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row>
    <row r="271" spans="2:46"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row>
    <row r="272" spans="2:46"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row>
    <row r="273" spans="2:46"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row>
    <row r="274" spans="2:46"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row>
    <row r="275" spans="2:46"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row>
    <row r="276" spans="2:46"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row>
    <row r="277" spans="2:46"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row>
    <row r="278" spans="2:46"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row>
    <row r="279" spans="2:46"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row>
    <row r="280" spans="2:46"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row>
    <row r="281" spans="2:46"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row>
    <row r="282" spans="2:46"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row>
    <row r="283" spans="2:46"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row>
    <row r="284" spans="2:46"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row>
    <row r="285" spans="2:46"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row>
    <row r="286" spans="2:46"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row>
    <row r="287" spans="2:46"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row>
    <row r="288" spans="2:46"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row>
    <row r="289" spans="2:46"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row>
    <row r="290" spans="2:46"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row>
    <row r="291" spans="2:46"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row>
    <row r="292" spans="2:46"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row>
    <row r="293" spans="2:46"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row>
    <row r="294" spans="2:46"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row>
    <row r="295" spans="2:46"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row>
    <row r="296" spans="2:46"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row>
    <row r="297" spans="2:46"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row>
    <row r="298" spans="2:46"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row>
    <row r="299" spans="2:46"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row>
    <row r="300" spans="2:46"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row>
    <row r="301" spans="2:46"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row>
    <row r="302" spans="2:46"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row>
    <row r="303" spans="2:46"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row>
    <row r="304" spans="2:46"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row>
    <row r="305" spans="2:46"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row>
    <row r="306" spans="2:46"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row>
    <row r="307" spans="2:46"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row>
    <row r="308" spans="2:46"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row>
    <row r="309" spans="2:46"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row>
    <row r="310" spans="2:46"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row>
    <row r="311" spans="2:46"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row>
    <row r="312" spans="2:46"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row>
    <row r="313" spans="2:46"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row>
    <row r="314" spans="2:46"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row>
    <row r="315" spans="2:46"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row>
    <row r="316" spans="2:46"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row>
    <row r="317" spans="2:46"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row>
    <row r="318" spans="2:46"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row>
    <row r="319" spans="2:46"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row>
    <row r="320" spans="2:46"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row>
    <row r="321" spans="2:46"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row>
    <row r="322" spans="2:46"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row>
    <row r="323" spans="2:46"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row>
    <row r="324" spans="2:46"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row>
    <row r="325" spans="2:46"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row>
    <row r="326" spans="2:46"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row>
    <row r="327" spans="2:46"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row>
    <row r="328" spans="2:46"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row>
    <row r="329" spans="2:46"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row>
    <row r="330" spans="2:46"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row>
    <row r="331" spans="2:46"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row>
    <row r="332" spans="2:46"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row>
    <row r="333" spans="2:46"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row>
    <row r="334" spans="2:46"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row>
    <row r="335" spans="2:46"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row>
    <row r="336" spans="2:46"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row>
    <row r="337" spans="2:46"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row>
    <row r="338" spans="2:46"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row>
    <row r="339" spans="2:46"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row>
    <row r="340" spans="2:46"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row>
    <row r="341" spans="2:46"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row>
    <row r="342" spans="2:46"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row>
    <row r="343" spans="2:46"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row>
    <row r="344" spans="2:46"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row>
    <row r="345" spans="2:46"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row>
    <row r="346" spans="2:46"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row>
    <row r="347" spans="2:46"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row>
    <row r="348" spans="2:46"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row>
    <row r="349" spans="2:46"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row>
    <row r="350" spans="2:46"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row>
    <row r="351" spans="2:46"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row>
    <row r="352" spans="2:46"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row>
    <row r="353" spans="2:46"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row>
    <row r="354" spans="2:46"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row>
    <row r="355" spans="2:46"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row>
    <row r="356" spans="2:46"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row>
    <row r="357" spans="2:46"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row>
    <row r="358" spans="2:46"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row>
    <row r="359" spans="2:46"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row>
    <row r="360" spans="2:46"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row>
    <row r="361" spans="2:46"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row>
    <row r="362" spans="2:46"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row>
    <row r="363" spans="2:46"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row>
    <row r="364" spans="2:46"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row>
    <row r="365" spans="2:46"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row>
    <row r="366" spans="2:46"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row>
    <row r="367" spans="2:46"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row>
    <row r="368" spans="2:46"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row>
    <row r="369" spans="2:46"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row>
    <row r="370" spans="2:46"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row>
    <row r="371" spans="2:46"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row>
    <row r="372" spans="2:46"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row>
    <row r="373" spans="2:46"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row>
    <row r="374" spans="2:46"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row>
    <row r="375" spans="2:46"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row>
    <row r="376" spans="2:46"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row>
    <row r="377" spans="2:46"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row>
    <row r="378" spans="2:46"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row>
    <row r="379" spans="2:46"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row>
    <row r="380" spans="2:46"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row>
    <row r="381" spans="2:46"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row>
    <row r="382" spans="2:46"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row>
    <row r="383" spans="2:46"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row>
    <row r="384" spans="2:46"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row>
    <row r="385" spans="2:46"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row>
    <row r="386" spans="2:46"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row>
    <row r="387" spans="2:46"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row>
    <row r="388" spans="2:46"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row>
    <row r="389" spans="2:46"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row>
    <row r="390" spans="2:46"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row>
    <row r="391" spans="2:46"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row>
    <row r="392" spans="2:46"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row>
    <row r="393" spans="2:46"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row>
  </sheetData>
  <sheetProtection sheet="1" objects="1" scenarios="1" selectLockedCells="1"/>
  <mergeCells count="114">
    <mergeCell ref="E1:L3"/>
    <mergeCell ref="M1:R3"/>
    <mergeCell ref="L68:O71"/>
    <mergeCell ref="J19:N19"/>
    <mergeCell ref="O25:R27"/>
    <mergeCell ref="P23:P24"/>
    <mergeCell ref="L35:L36"/>
    <mergeCell ref="M52:R53"/>
    <mergeCell ref="E33:R33"/>
    <mergeCell ref="L74:Q74"/>
    <mergeCell ref="O6:R7"/>
    <mergeCell ref="N44:R45"/>
    <mergeCell ref="I52:L53"/>
    <mergeCell ref="I55:L55"/>
    <mergeCell ref="K27:N30"/>
    <mergeCell ref="I8:I9"/>
    <mergeCell ref="M42:M43"/>
    <mergeCell ref="M62:R62"/>
    <mergeCell ref="M8:M9"/>
    <mergeCell ref="C36:D36"/>
    <mergeCell ref="C38:D38"/>
    <mergeCell ref="C34:D35"/>
    <mergeCell ref="O8:Q9"/>
    <mergeCell ref="I42:J42"/>
    <mergeCell ref="F8:F9"/>
    <mergeCell ref="B33:D33"/>
    <mergeCell ref="B7:B8"/>
    <mergeCell ref="E8:E9"/>
    <mergeCell ref="B19:B20"/>
    <mergeCell ref="C43:D43"/>
    <mergeCell ref="G42:G43"/>
    <mergeCell ref="L8:L9"/>
    <mergeCell ref="E34:E35"/>
    <mergeCell ref="F38:F39"/>
    <mergeCell ref="C42:D42"/>
    <mergeCell ref="I40:J40"/>
    <mergeCell ref="K24:M26"/>
    <mergeCell ref="K8:K9"/>
    <mergeCell ref="K18:M18"/>
    <mergeCell ref="I49:R49"/>
    <mergeCell ref="I50:R50"/>
    <mergeCell ref="N41:O42"/>
    <mergeCell ref="I41:J41"/>
    <mergeCell ref="M55:R55"/>
    <mergeCell ref="M56:R56"/>
    <mergeCell ref="I43:J43"/>
    <mergeCell ref="K44:M44"/>
    <mergeCell ref="P36:P37"/>
    <mergeCell ref="N36:O37"/>
    <mergeCell ref="N38:R40"/>
    <mergeCell ref="P41:P42"/>
    <mergeCell ref="B46:R46"/>
    <mergeCell ref="R41:R42"/>
    <mergeCell ref="B34:B43"/>
    <mergeCell ref="F40:G40"/>
    <mergeCell ref="C41:D41"/>
    <mergeCell ref="I39:J39"/>
    <mergeCell ref="I62:L62"/>
    <mergeCell ref="I59:L59"/>
    <mergeCell ref="I60:L60"/>
    <mergeCell ref="M59:R59"/>
    <mergeCell ref="I58:L58"/>
    <mergeCell ref="I57:L57"/>
    <mergeCell ref="M60:R60"/>
    <mergeCell ref="M61:R61"/>
    <mergeCell ref="M57:R57"/>
    <mergeCell ref="M58:R58"/>
    <mergeCell ref="E61:H61"/>
    <mergeCell ref="E52:H53"/>
    <mergeCell ref="E56:H56"/>
    <mergeCell ref="E57:H57"/>
    <mergeCell ref="E63:H63"/>
    <mergeCell ref="E60:H60"/>
    <mergeCell ref="E62:H62"/>
    <mergeCell ref="E49:H49"/>
    <mergeCell ref="E50:H50"/>
    <mergeCell ref="E58:H58"/>
    <mergeCell ref="I61:L61"/>
    <mergeCell ref="H34:H43"/>
    <mergeCell ref="I37:J37"/>
    <mergeCell ref="I38:J38"/>
    <mergeCell ref="I48:R48"/>
    <mergeCell ref="N43:R43"/>
    <mergeCell ref="E59:H59"/>
    <mergeCell ref="R8:R9"/>
    <mergeCell ref="B52:B53"/>
    <mergeCell ref="I56:L56"/>
    <mergeCell ref="F42:F43"/>
    <mergeCell ref="E55:H55"/>
    <mergeCell ref="O19:R22"/>
    <mergeCell ref="D18:H20"/>
    <mergeCell ref="C40:D40"/>
    <mergeCell ref="N34:R35"/>
    <mergeCell ref="E48:H48"/>
    <mergeCell ref="R23:R24"/>
    <mergeCell ref="I35:J36"/>
    <mergeCell ref="R28:R29"/>
    <mergeCell ref="K20:N23"/>
    <mergeCell ref="K35:K36"/>
    <mergeCell ref="E4:N5"/>
    <mergeCell ref="K7:M7"/>
    <mergeCell ref="B31:R32"/>
    <mergeCell ref="H8:H9"/>
    <mergeCell ref="G8:G9"/>
    <mergeCell ref="C6:G7"/>
    <mergeCell ref="C37:D37"/>
    <mergeCell ref="C39:D39"/>
    <mergeCell ref="X34:X35"/>
    <mergeCell ref="Y34:Y35"/>
    <mergeCell ref="W34:W35"/>
    <mergeCell ref="G38:G39"/>
    <mergeCell ref="F36:G36"/>
    <mergeCell ref="M38:M41"/>
    <mergeCell ref="Q36:R37"/>
  </mergeCells>
  <conditionalFormatting sqref="K24">
    <cfRule type="expression" priority="18" dxfId="1" stopIfTrue="1">
      <formula>AND(K24&gt;0.5/1.4,K24&lt;=1.15/1.4)</formula>
    </cfRule>
    <cfRule type="expression" priority="19" dxfId="2" stopIfTrue="1">
      <formula>AND(K24&gt;1.15/1.4,K24/1.4&lt;9.99999999999999E+95)</formula>
    </cfRule>
  </conditionalFormatting>
  <conditionalFormatting sqref="K18:M18">
    <cfRule type="expression" priority="22" dxfId="22" stopIfTrue="1">
      <formula>N18&gt;43200</formula>
    </cfRule>
    <cfRule type="expression" priority="23" dxfId="21" stopIfTrue="1">
      <formula>IF(TYPE(K18)=2,TRUE())</formula>
    </cfRule>
  </conditionalFormatting>
  <conditionalFormatting sqref="G22:G29">
    <cfRule type="expression" priority="26" dxfId="24" stopIfTrue="1">
      <formula>(F22)+(G22)&gt;0</formula>
    </cfRule>
    <cfRule type="expression" priority="27" dxfId="1" stopIfTrue="1">
      <formula>N(H22)&gt;12</formula>
    </cfRule>
  </conditionalFormatting>
  <conditionalFormatting sqref="K44:M44">
    <cfRule type="expression" priority="29" dxfId="22" stopIfTrue="1">
      <formula>SUM(K37:K43)&gt;72</formula>
    </cfRule>
    <cfRule type="expression" priority="30" dxfId="21" stopIfTrue="1">
      <formula>IF(TYPE(K44)=2,TRUE())</formula>
    </cfRule>
  </conditionalFormatting>
  <conditionalFormatting sqref="B31:R32">
    <cfRule type="expression" priority="31" dxfId="2" stopIfTrue="1">
      <formula>OR(N(P23)+P38&gt;=84.95,N(R28)+P38&gt;=137)</formula>
    </cfRule>
    <cfRule type="expression" priority="32" dxfId="1" stopIfTrue="1">
      <formula>OR(AND(N(P23)+P38&lt;84.95,AND(N(R28)+P38&gt;=135,N(R28)+P38&lt;137)),AND(AND(N(P23)+P38&gt;=79.95,N(P23)+P38&lt;=85),N(R28)+P38&lt;137),AND(AND(N(R28)+P38&gt;135,N(R28)+P38&lt;=137),AND(N(P23)+P38&gt;79.95,N(P23)+P38&lt;=84.95)))</formula>
    </cfRule>
  </conditionalFormatting>
  <conditionalFormatting sqref="R28:R29">
    <cfRule type="expression" priority="36" dxfId="1" stopIfTrue="1">
      <formula>AND(R28&gt;=135,R28&lt;137)</formula>
    </cfRule>
    <cfRule type="expression" priority="37" dxfId="2" stopIfTrue="1">
      <formula>N(R28)&gt;=137</formula>
    </cfRule>
  </conditionalFormatting>
  <conditionalFormatting sqref="P23:P24 P10:P17">
    <cfRule type="expression" priority="10" dxfId="2" stopIfTrue="1">
      <formula>N(P10)&gt;=84.95</formula>
    </cfRule>
    <cfRule type="expression" priority="43" dxfId="1" stopIfTrue="1">
      <formula>AND(P10&gt;=79.95,P10&lt;84.95)</formula>
    </cfRule>
  </conditionalFormatting>
  <conditionalFormatting sqref="M42:M43 F38:G39 F42:G43">
    <cfRule type="expression" priority="45" dxfId="1" stopIfTrue="1">
      <formula>AND(F38&gt;=79.95,F38&lt;84.95)</formula>
    </cfRule>
    <cfRule type="expression" priority="46" dxfId="2" stopIfTrue="1">
      <formula>AND(F38&gt;=84.95,F38&lt;9.99999999999999E+95)</formula>
    </cfRule>
  </conditionalFormatting>
  <conditionalFormatting sqref="P36">
    <cfRule type="expression" priority="17" dxfId="12" stopIfTrue="1">
      <formula>P36&gt;0</formula>
    </cfRule>
  </conditionalFormatting>
  <conditionalFormatting sqref="P41:P42">
    <cfRule type="expression" priority="14" dxfId="1" stopIfTrue="1">
      <formula>AND(P41+$P$36&gt;=79.95,P41+$P$36&lt;84.95)</formula>
    </cfRule>
    <cfRule type="expression" priority="15" dxfId="2" stopIfTrue="1">
      <formula>N(P41+$P$36)&gt;=84.95</formula>
    </cfRule>
  </conditionalFormatting>
  <conditionalFormatting sqref="R41:R42">
    <cfRule type="expression" priority="11" dxfId="1" stopIfTrue="1">
      <formula>AND(R41+$P$36&gt;=135,R41+$P$36&lt;137)</formula>
    </cfRule>
    <cfRule type="expression" priority="12" dxfId="2" stopIfTrue="1">
      <formula>N(R41+$P$36)&gt;=137</formula>
    </cfRule>
  </conditionalFormatting>
  <conditionalFormatting sqref="L68:M69">
    <cfRule type="expression" priority="8" dxfId="1" stopIfTrue="1">
      <formula>AND(L68&gt;0.5/1.4,L68&lt;=1.15/1.4)</formula>
    </cfRule>
    <cfRule type="expression" priority="9" dxfId="2" stopIfTrue="1">
      <formula>AND(L68&gt;1.15/1.4,L68/1.4&lt;9.99999999999999E+95)</formula>
    </cfRule>
  </conditionalFormatting>
  <conditionalFormatting sqref="N68:N69">
    <cfRule type="expression" priority="6" dxfId="1" stopIfTrue="1">
      <formula>AND(N68&gt;0.5,N68&lt;=0.8)</formula>
    </cfRule>
    <cfRule type="expression" priority="7" dxfId="0" stopIfTrue="1">
      <formula>AND(N68&gt;0.8,N68&lt;9.99999999999999E+95)</formula>
    </cfRule>
  </conditionalFormatting>
  <conditionalFormatting sqref="K20:L21">
    <cfRule type="expression" priority="4" dxfId="1" stopIfTrue="1">
      <formula>AND(K20&gt;0.5/1.4,K20&lt;=1.15/1.4)</formula>
    </cfRule>
    <cfRule type="expression" priority="5" dxfId="2" stopIfTrue="1">
      <formula>AND(K20&gt;1.15/1.4,K20/1.4&lt;9.99999999999999E+95)</formula>
    </cfRule>
  </conditionalFormatting>
  <conditionalFormatting sqref="M20:M21">
    <cfRule type="expression" priority="2" dxfId="1" stopIfTrue="1">
      <formula>AND(M20&gt;0.5,M20&lt;=0.8)</formula>
    </cfRule>
    <cfRule type="expression" priority="3" dxfId="0" stopIfTrue="1">
      <formula>AND(M20&gt;0.8,M20&lt;9.99999999999999E+95)</formula>
    </cfRule>
  </conditionalFormatting>
  <conditionalFormatting sqref="E33">
    <cfRule type="expression" priority="82" dxfId="82" stopIfTrue="1">
      <formula>P36&gt;0</formula>
    </cfRule>
  </conditionalFormatting>
  <dataValidations count="10">
    <dataValidation type="decimal" allowBlank="1" showInputMessage="1" showErrorMessage="1" sqref="L37:L43 E10:E17">
      <formula1>0</formula1>
      <formula2>146.8</formula2>
    </dataValidation>
    <dataValidation type="whole" allowBlank="1" showInputMessage="1" showErrorMessage="1" sqref="K10:K17">
      <formula1>0</formula1>
      <formula2>11</formula2>
    </dataValidation>
    <dataValidation type="whole" allowBlank="1" showInputMessage="1" showErrorMessage="1" sqref="L10:L17">
      <formula1>0</formula1>
      <formula2>59</formula2>
    </dataValidation>
    <dataValidation operator="lessThanOrEqual" allowBlank="1" showInputMessage="1" showErrorMessage="1" sqref="E55:R62"/>
    <dataValidation type="decimal" allowBlank="1" showInputMessage="1" showErrorMessage="1" sqref="K37:K43">
      <formula1>0</formula1>
      <formula2>12</formula2>
    </dataValidation>
    <dataValidation type="decimal" allowBlank="1" showInputMessage="1" showErrorMessage="1" sqref="P28">
      <formula1>0</formula1>
      <formula2>190</formula2>
    </dataValidation>
    <dataValidation type="decimal" allowBlank="1" showInputMessage="1" showErrorMessage="1" sqref="E36:E43">
      <formula1>0</formula1>
      <formula2>137.7</formula2>
    </dataValidation>
    <dataValidation type="decimal" allowBlank="1" showInputMessage="1" showErrorMessage="1" sqref="G10:G17">
      <formula1>0</formula1>
      <formula2>997146.026</formula2>
    </dataValidation>
    <dataValidation type="whole" allowBlank="1" showInputMessage="1" showErrorMessage="1" sqref="M10:M17">
      <formula1>0</formula1>
      <formula2>60</formula2>
    </dataValidation>
    <dataValidation type="decimal" allowBlank="1" showInputMessage="1" showErrorMessage="1" sqref="P36:P37">
      <formula1>0</formula1>
      <formula2>50</formula2>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Tabelle9"/>
  <dimension ref="A1:U188"/>
  <sheetViews>
    <sheetView showRowColHeaders="0" zoomScalePageLayoutView="0" workbookViewId="0" topLeftCell="A1">
      <selection activeCell="A1" sqref="A1"/>
    </sheetView>
  </sheetViews>
  <sheetFormatPr defaultColWidth="11.421875" defaultRowHeight="12.75"/>
  <cols>
    <col min="1" max="1" width="8.7109375" style="3" customWidth="1"/>
    <col min="2" max="16384" width="11.421875" style="3" customWidth="1"/>
  </cols>
  <sheetData>
    <row r="1" spans="1:17" ht="12.75" customHeight="1">
      <c r="A1" s="31"/>
      <c r="B1" s="31"/>
      <c r="C1" s="32"/>
      <c r="D1" s="32"/>
      <c r="E1" s="505" t="s">
        <v>204</v>
      </c>
      <c r="F1" s="405"/>
      <c r="G1" s="405"/>
      <c r="H1" s="405"/>
      <c r="I1" s="405"/>
      <c r="J1" s="33" t="s">
        <v>24</v>
      </c>
      <c r="K1" s="31"/>
      <c r="L1" s="31"/>
      <c r="M1" s="31"/>
      <c r="N1" s="31"/>
      <c r="O1" s="31"/>
      <c r="P1" s="31"/>
      <c r="Q1" s="31"/>
    </row>
    <row r="2" spans="1:17" ht="12.75" customHeight="1">
      <c r="A2" s="31"/>
      <c r="B2" s="31"/>
      <c r="C2" s="34"/>
      <c r="D2" s="35"/>
      <c r="E2" s="405"/>
      <c r="F2" s="405"/>
      <c r="G2" s="405"/>
      <c r="H2" s="405"/>
      <c r="I2" s="405"/>
      <c r="J2" s="31"/>
      <c r="K2" s="31"/>
      <c r="L2" s="31"/>
      <c r="M2" s="31"/>
      <c r="N2" s="31"/>
      <c r="O2" s="31"/>
      <c r="P2" s="31"/>
      <c r="Q2" s="31"/>
    </row>
    <row r="3" spans="1:17" ht="12.75" customHeight="1">
      <c r="A3" s="31"/>
      <c r="B3" s="31"/>
      <c r="C3" s="34"/>
      <c r="D3" s="35"/>
      <c r="E3" s="405"/>
      <c r="F3" s="405"/>
      <c r="G3" s="405"/>
      <c r="H3" s="405"/>
      <c r="I3" s="405"/>
      <c r="J3" s="31"/>
      <c r="K3" s="31"/>
      <c r="L3" s="31"/>
      <c r="M3" s="31"/>
      <c r="N3" s="31"/>
      <c r="O3" s="31"/>
      <c r="P3" s="31"/>
      <c r="Q3" s="31"/>
    </row>
    <row r="4" spans="1:17" ht="12.75" customHeight="1">
      <c r="A4" s="506" t="s">
        <v>259</v>
      </c>
      <c r="B4" s="507"/>
      <c r="C4" s="507"/>
      <c r="D4" s="507"/>
      <c r="E4" s="405"/>
      <c r="F4" s="405"/>
      <c r="G4" s="405"/>
      <c r="H4" s="405"/>
      <c r="I4" s="405"/>
      <c r="J4" s="31"/>
      <c r="K4" s="31"/>
      <c r="L4" s="31"/>
      <c r="M4" s="31"/>
      <c r="N4" s="31"/>
      <c r="O4" s="31"/>
      <c r="P4" s="31"/>
      <c r="Q4" s="31"/>
    </row>
    <row r="5" spans="1:17" ht="12.75" customHeight="1">
      <c r="A5" s="507"/>
      <c r="B5" s="507"/>
      <c r="C5" s="507"/>
      <c r="D5" s="507"/>
      <c r="E5" s="405"/>
      <c r="F5" s="405"/>
      <c r="G5" s="405"/>
      <c r="H5" s="405"/>
      <c r="I5" s="405"/>
      <c r="J5" s="31"/>
      <c r="K5" s="31"/>
      <c r="L5" s="31"/>
      <c r="M5" s="31"/>
      <c r="N5" s="31"/>
      <c r="O5" s="31"/>
      <c r="P5" s="31"/>
      <c r="Q5" s="31"/>
    </row>
    <row r="6" spans="1:17" ht="17.25" customHeight="1">
      <c r="A6" s="507"/>
      <c r="B6" s="507"/>
      <c r="C6" s="507"/>
      <c r="D6" s="507"/>
      <c r="E6" s="405"/>
      <c r="F6" s="405"/>
      <c r="G6" s="405"/>
      <c r="H6" s="405"/>
      <c r="I6" s="405"/>
      <c r="J6" s="31"/>
      <c r="K6" s="31"/>
      <c r="L6" s="31"/>
      <c r="M6" s="31"/>
      <c r="N6" s="31"/>
      <c r="O6" s="31"/>
      <c r="P6" s="31"/>
      <c r="Q6" s="31"/>
    </row>
    <row r="7" ht="8.25" customHeight="1"/>
    <row r="9" spans="2:12" ht="12.75">
      <c r="B9" s="508" t="s">
        <v>244</v>
      </c>
      <c r="C9" s="509"/>
      <c r="D9" s="509"/>
      <c r="E9" s="509"/>
      <c r="F9" s="509"/>
      <c r="G9" s="509"/>
      <c r="H9" s="509"/>
      <c r="I9" s="509"/>
      <c r="J9" s="509"/>
      <c r="K9" s="509"/>
      <c r="L9" s="342"/>
    </row>
    <row r="10" spans="2:12" ht="12.75">
      <c r="B10" s="510"/>
      <c r="C10" s="291"/>
      <c r="D10" s="291"/>
      <c r="E10" s="291"/>
      <c r="F10" s="291"/>
      <c r="G10" s="291"/>
      <c r="H10" s="291"/>
      <c r="I10" s="291"/>
      <c r="J10" s="291"/>
      <c r="K10" s="291"/>
      <c r="L10" s="511"/>
    </row>
    <row r="11" spans="2:12" ht="12.75">
      <c r="B11" s="510"/>
      <c r="C11" s="291"/>
      <c r="D11" s="291"/>
      <c r="E11" s="291"/>
      <c r="F11" s="291"/>
      <c r="G11" s="291"/>
      <c r="H11" s="291"/>
      <c r="I11" s="291"/>
      <c r="J11" s="291"/>
      <c r="K11" s="291"/>
      <c r="L11" s="511"/>
    </row>
    <row r="12" spans="2:12" ht="12.75">
      <c r="B12" s="510"/>
      <c r="C12" s="291"/>
      <c r="D12" s="291"/>
      <c r="E12" s="291"/>
      <c r="F12" s="291"/>
      <c r="G12" s="291"/>
      <c r="H12" s="291"/>
      <c r="I12" s="291"/>
      <c r="J12" s="291"/>
      <c r="K12" s="291"/>
      <c r="L12" s="511"/>
    </row>
    <row r="13" spans="1:12" ht="12.75">
      <c r="A13" s="36"/>
      <c r="B13" s="510"/>
      <c r="C13" s="291"/>
      <c r="D13" s="291"/>
      <c r="E13" s="291"/>
      <c r="F13" s="291"/>
      <c r="G13" s="291"/>
      <c r="H13" s="291"/>
      <c r="I13" s="291"/>
      <c r="J13" s="291"/>
      <c r="K13" s="291"/>
      <c r="L13" s="511"/>
    </row>
    <row r="14" spans="1:12" ht="12.75">
      <c r="A14" s="37"/>
      <c r="B14" s="510"/>
      <c r="C14" s="291"/>
      <c r="D14" s="291"/>
      <c r="E14" s="291"/>
      <c r="F14" s="291"/>
      <c r="G14" s="291"/>
      <c r="H14" s="291"/>
      <c r="I14" s="291"/>
      <c r="J14" s="291"/>
      <c r="K14" s="291"/>
      <c r="L14" s="511"/>
    </row>
    <row r="15" spans="1:12" ht="12.75">
      <c r="A15" s="37"/>
      <c r="B15" s="510"/>
      <c r="C15" s="291"/>
      <c r="D15" s="291"/>
      <c r="E15" s="291"/>
      <c r="F15" s="291"/>
      <c r="G15" s="291"/>
      <c r="H15" s="291"/>
      <c r="I15" s="291"/>
      <c r="J15" s="291"/>
      <c r="K15" s="291"/>
      <c r="L15" s="511"/>
    </row>
    <row r="16" spans="2:12" ht="12.75">
      <c r="B16" s="512"/>
      <c r="C16" s="513"/>
      <c r="D16" s="513"/>
      <c r="E16" s="513"/>
      <c r="F16" s="513"/>
      <c r="G16" s="513"/>
      <c r="H16" s="513"/>
      <c r="I16" s="513"/>
      <c r="J16" s="513"/>
      <c r="K16" s="513"/>
      <c r="L16" s="344"/>
    </row>
    <row r="17" ht="12.75">
      <c r="C17" s="38"/>
    </row>
    <row r="18" ht="12.75">
      <c r="C18" s="38"/>
    </row>
    <row r="19" spans="2:12" ht="12.75">
      <c r="B19" s="39" t="s">
        <v>90</v>
      </c>
      <c r="C19" s="38"/>
      <c r="G19" s="551" t="s">
        <v>238</v>
      </c>
      <c r="H19" s="552"/>
      <c r="I19" s="552"/>
      <c r="J19" s="552"/>
      <c r="K19" s="552"/>
      <c r="L19" s="552"/>
    </row>
    <row r="20" spans="3:12" ht="12.75">
      <c r="C20" s="38"/>
      <c r="G20" s="552"/>
      <c r="H20" s="552"/>
      <c r="I20" s="552"/>
      <c r="J20" s="552"/>
      <c r="K20" s="552"/>
      <c r="L20" s="552"/>
    </row>
    <row r="21" ht="12.75">
      <c r="C21" s="38"/>
    </row>
    <row r="22" spans="3:12" ht="12.75" customHeight="1">
      <c r="C22" s="38"/>
      <c r="H22" s="553" t="s">
        <v>252</v>
      </c>
      <c r="I22" s="407"/>
      <c r="J22" s="407"/>
      <c r="K22" s="407"/>
      <c r="L22" s="407"/>
    </row>
    <row r="23" spans="3:12" ht="12.75">
      <c r="C23" s="38"/>
      <c r="H23" s="407"/>
      <c r="I23" s="407"/>
      <c r="J23" s="407"/>
      <c r="K23" s="407"/>
      <c r="L23" s="407"/>
    </row>
    <row r="24" spans="2:3" ht="12.75">
      <c r="B24" s="42" t="s">
        <v>67</v>
      </c>
      <c r="C24" s="38"/>
    </row>
    <row r="25" spans="3:12" s="40" customFormat="1" ht="12.75">
      <c r="C25" s="41"/>
      <c r="F25" s="548" t="s">
        <v>235</v>
      </c>
      <c r="G25" s="384"/>
      <c r="H25" s="384"/>
      <c r="I25" s="384"/>
      <c r="J25" s="384"/>
      <c r="K25" s="384"/>
      <c r="L25" s="384"/>
    </row>
    <row r="26" spans="3:12" s="40" customFormat="1" ht="12.75">
      <c r="C26" s="41"/>
      <c r="F26" s="384"/>
      <c r="G26" s="384"/>
      <c r="H26" s="384"/>
      <c r="I26" s="384"/>
      <c r="J26" s="384"/>
      <c r="K26" s="384"/>
      <c r="L26" s="384"/>
    </row>
    <row r="27" spans="3:12" s="40" customFormat="1" ht="12.75">
      <c r="C27" s="41"/>
      <c r="F27" s="549" t="s">
        <v>236</v>
      </c>
      <c r="G27" s="550"/>
      <c r="H27" s="550"/>
      <c r="I27" s="550"/>
      <c r="J27" s="550"/>
      <c r="K27" s="550"/>
      <c r="L27" s="550"/>
    </row>
    <row r="28" spans="3:12" s="40" customFormat="1" ht="12.75">
      <c r="C28" s="41"/>
      <c r="F28" s="550"/>
      <c r="G28" s="550"/>
      <c r="H28" s="550"/>
      <c r="I28" s="550"/>
      <c r="J28" s="550"/>
      <c r="K28" s="550"/>
      <c r="L28" s="550"/>
    </row>
    <row r="29" spans="3:12" s="40" customFormat="1" ht="12.75">
      <c r="C29" s="41"/>
      <c r="F29" s="549" t="s">
        <v>237</v>
      </c>
      <c r="G29" s="550"/>
      <c r="H29" s="550"/>
      <c r="I29" s="550"/>
      <c r="J29" s="550"/>
      <c r="K29" s="550"/>
      <c r="L29" s="550"/>
    </row>
    <row r="30" spans="3:12" s="40" customFormat="1" ht="12.75">
      <c r="C30" s="41"/>
      <c r="F30" s="550"/>
      <c r="G30" s="550"/>
      <c r="H30" s="550"/>
      <c r="I30" s="550"/>
      <c r="J30" s="550"/>
      <c r="K30" s="550"/>
      <c r="L30" s="550"/>
    </row>
    <row r="31" s="40" customFormat="1" ht="12.75">
      <c r="C31" s="41"/>
    </row>
    <row r="32" s="40" customFormat="1" ht="12.75">
      <c r="C32" s="41"/>
    </row>
    <row r="33" spans="6:21" s="40" customFormat="1" ht="12.75">
      <c r="F33" s="262"/>
      <c r="G33" s="254"/>
      <c r="H33" s="254"/>
      <c r="I33" s="254"/>
      <c r="J33" s="254"/>
      <c r="K33" s="254"/>
      <c r="L33" s="254"/>
      <c r="O33" s="264"/>
      <c r="P33" s="254"/>
      <c r="Q33" s="254"/>
      <c r="R33" s="254"/>
      <c r="S33" s="254"/>
      <c r="T33" s="254"/>
      <c r="U33" s="254"/>
    </row>
    <row r="34" spans="6:21" s="40" customFormat="1" ht="12" customHeight="1">
      <c r="F34" s="254"/>
      <c r="G34" s="254"/>
      <c r="H34" s="254"/>
      <c r="I34" s="254"/>
      <c r="J34" s="254"/>
      <c r="K34" s="254"/>
      <c r="L34" s="254"/>
      <c r="O34" s="254"/>
      <c r="P34" s="254"/>
      <c r="Q34" s="254"/>
      <c r="R34" s="254"/>
      <c r="S34" s="254"/>
      <c r="T34" s="254"/>
      <c r="U34" s="254"/>
    </row>
    <row r="35" spans="6:21" s="40" customFormat="1" ht="12.75" customHeight="1">
      <c r="F35" s="254"/>
      <c r="G35" s="254"/>
      <c r="H35" s="254"/>
      <c r="I35" s="254"/>
      <c r="J35" s="254"/>
      <c r="K35" s="254"/>
      <c r="L35" s="254"/>
      <c r="O35" s="254"/>
      <c r="P35" s="254"/>
      <c r="Q35" s="254"/>
      <c r="R35" s="254"/>
      <c r="S35" s="254"/>
      <c r="T35" s="254"/>
      <c r="U35" s="254"/>
    </row>
    <row r="36" spans="2:21" s="40" customFormat="1" ht="12.75">
      <c r="B36" s="42" t="s">
        <v>7</v>
      </c>
      <c r="F36" s="254"/>
      <c r="G36" s="254"/>
      <c r="H36" s="254"/>
      <c r="I36" s="254"/>
      <c r="J36" s="254"/>
      <c r="K36" s="254"/>
      <c r="L36" s="254"/>
      <c r="O36" s="254"/>
      <c r="P36" s="254"/>
      <c r="Q36" s="254"/>
      <c r="R36" s="254"/>
      <c r="S36" s="254"/>
      <c r="T36" s="254"/>
      <c r="U36" s="254"/>
    </row>
    <row r="37" spans="6:21" s="40" customFormat="1" ht="12.75">
      <c r="F37" s="420" t="s">
        <v>265</v>
      </c>
      <c r="G37" s="421"/>
      <c r="H37" s="421"/>
      <c r="I37" s="421"/>
      <c r="J37" s="421"/>
      <c r="K37" s="421"/>
      <c r="L37" s="422"/>
      <c r="O37" s="254"/>
      <c r="P37" s="254"/>
      <c r="Q37" s="254"/>
      <c r="R37" s="254"/>
      <c r="S37" s="254"/>
      <c r="T37" s="254"/>
      <c r="U37" s="254"/>
    </row>
    <row r="38" spans="2:21" s="40" customFormat="1" ht="12.75" customHeight="1">
      <c r="B38" s="514" t="s">
        <v>267</v>
      </c>
      <c r="C38" s="515"/>
      <c r="D38" s="516"/>
      <c r="F38" s="423"/>
      <c r="G38" s="424"/>
      <c r="H38" s="424"/>
      <c r="I38" s="424"/>
      <c r="J38" s="424"/>
      <c r="K38" s="424"/>
      <c r="L38" s="425"/>
      <c r="O38" s="254"/>
      <c r="P38" s="254"/>
      <c r="Q38" s="254"/>
      <c r="R38" s="254"/>
      <c r="S38" s="254"/>
      <c r="T38" s="254"/>
      <c r="U38" s="254"/>
    </row>
    <row r="39" spans="2:21" s="40" customFormat="1" ht="12.75" customHeight="1">
      <c r="B39" s="517"/>
      <c r="C39" s="518"/>
      <c r="D39" s="519"/>
      <c r="F39" s="423"/>
      <c r="G39" s="424"/>
      <c r="H39" s="424"/>
      <c r="I39" s="424"/>
      <c r="J39" s="424"/>
      <c r="K39" s="424"/>
      <c r="L39" s="425"/>
      <c r="O39" s="254"/>
      <c r="P39" s="254"/>
      <c r="Q39" s="254"/>
      <c r="R39" s="254"/>
      <c r="S39" s="254"/>
      <c r="T39" s="254"/>
      <c r="U39" s="254"/>
    </row>
    <row r="40" spans="2:21" s="40" customFormat="1" ht="12.75">
      <c r="B40" s="520"/>
      <c r="C40" s="521"/>
      <c r="D40" s="522"/>
      <c r="F40" s="423"/>
      <c r="G40" s="424"/>
      <c r="H40" s="424"/>
      <c r="I40" s="424"/>
      <c r="J40" s="424"/>
      <c r="K40" s="424"/>
      <c r="L40" s="425"/>
      <c r="O40" s="254"/>
      <c r="P40" s="254"/>
      <c r="Q40" s="254"/>
      <c r="R40" s="254"/>
      <c r="S40" s="254"/>
      <c r="T40" s="254"/>
      <c r="U40" s="254"/>
    </row>
    <row r="41" spans="6:21" s="40" customFormat="1" ht="12.75">
      <c r="F41" s="426"/>
      <c r="G41" s="427"/>
      <c r="H41" s="427"/>
      <c r="I41" s="427"/>
      <c r="J41" s="427"/>
      <c r="K41" s="427"/>
      <c r="L41" s="428"/>
      <c r="O41" s="254"/>
      <c r="P41" s="254"/>
      <c r="Q41" s="254"/>
      <c r="R41" s="254"/>
      <c r="S41" s="254"/>
      <c r="T41" s="254"/>
      <c r="U41" s="254"/>
    </row>
    <row r="42" spans="6:21" s="40" customFormat="1" ht="12.75">
      <c r="F42" s="263"/>
      <c r="G42" s="263"/>
      <c r="H42" s="263"/>
      <c r="I42" s="263"/>
      <c r="J42" s="263"/>
      <c r="K42" s="263"/>
      <c r="L42" s="263"/>
      <c r="O42" s="254"/>
      <c r="P42" s="254"/>
      <c r="Q42" s="254"/>
      <c r="R42" s="254"/>
      <c r="S42" s="254"/>
      <c r="T42" s="254"/>
      <c r="U42" s="254"/>
    </row>
    <row r="43" spans="6:21" s="40" customFormat="1" ht="12.75">
      <c r="F43" s="429" t="s">
        <v>266</v>
      </c>
      <c r="G43" s="346"/>
      <c r="H43" s="346"/>
      <c r="I43" s="346"/>
      <c r="J43" s="346"/>
      <c r="K43" s="346"/>
      <c r="L43" s="394"/>
      <c r="O43" s="254"/>
      <c r="P43" s="254"/>
      <c r="Q43" s="254"/>
      <c r="R43" s="254"/>
      <c r="S43" s="254"/>
      <c r="T43" s="254"/>
      <c r="U43" s="254"/>
    </row>
    <row r="44" spans="2:21" s="40" customFormat="1" ht="12.75">
      <c r="B44" s="514" t="s">
        <v>242</v>
      </c>
      <c r="C44" s="525"/>
      <c r="D44" s="526"/>
      <c r="F44" s="430"/>
      <c r="G44" s="431"/>
      <c r="H44" s="431"/>
      <c r="I44" s="431"/>
      <c r="J44" s="431"/>
      <c r="K44" s="431"/>
      <c r="L44" s="432"/>
      <c r="O44" s="254"/>
      <c r="P44" s="254"/>
      <c r="Q44" s="254"/>
      <c r="R44" s="254"/>
      <c r="S44" s="254"/>
      <c r="T44" s="254"/>
      <c r="U44" s="254"/>
    </row>
    <row r="45" spans="2:21" s="40" customFormat="1" ht="12.75">
      <c r="B45" s="527"/>
      <c r="C45" s="528"/>
      <c r="D45" s="529"/>
      <c r="F45" s="430"/>
      <c r="G45" s="431"/>
      <c r="H45" s="431"/>
      <c r="I45" s="431"/>
      <c r="J45" s="431"/>
      <c r="K45" s="431"/>
      <c r="L45" s="432"/>
      <c r="O45" s="254"/>
      <c r="P45" s="254"/>
      <c r="Q45" s="254"/>
      <c r="R45" s="254"/>
      <c r="S45" s="254"/>
      <c r="T45" s="254"/>
      <c r="U45" s="254"/>
    </row>
    <row r="46" spans="2:21" s="40" customFormat="1" ht="12.75">
      <c r="B46" s="530"/>
      <c r="C46" s="531"/>
      <c r="D46" s="532"/>
      <c r="F46" s="430"/>
      <c r="G46" s="431"/>
      <c r="H46" s="431"/>
      <c r="I46" s="431"/>
      <c r="J46" s="431"/>
      <c r="K46" s="431"/>
      <c r="L46" s="432"/>
      <c r="O46" s="254"/>
      <c r="P46" s="254"/>
      <c r="Q46" s="254"/>
      <c r="R46" s="254"/>
      <c r="S46" s="254"/>
      <c r="T46" s="254"/>
      <c r="U46" s="254"/>
    </row>
    <row r="47" spans="6:21" s="40" customFormat="1" ht="12.75">
      <c r="F47" s="395"/>
      <c r="G47" s="396"/>
      <c r="H47" s="396"/>
      <c r="I47" s="396"/>
      <c r="J47" s="396"/>
      <c r="K47" s="396"/>
      <c r="L47" s="397"/>
      <c r="O47" s="254"/>
      <c r="P47" s="254"/>
      <c r="Q47" s="254"/>
      <c r="R47" s="254"/>
      <c r="S47" s="254"/>
      <c r="T47" s="254"/>
      <c r="U47" s="254"/>
    </row>
    <row r="48" s="40" customFormat="1" ht="12.75"/>
    <row r="49" spans="2:12" s="40" customFormat="1" ht="12.75">
      <c r="B49" s="514" t="s">
        <v>68</v>
      </c>
      <c r="C49" s="509"/>
      <c r="D49" s="342"/>
      <c r="F49" s="477" t="s">
        <v>220</v>
      </c>
      <c r="G49" s="509"/>
      <c r="H49" s="509"/>
      <c r="I49" s="509"/>
      <c r="J49" s="509"/>
      <c r="K49" s="509"/>
      <c r="L49" s="342"/>
    </row>
    <row r="50" spans="2:12" s="40" customFormat="1" ht="12.75" customHeight="1">
      <c r="B50" s="510"/>
      <c r="C50" s="291"/>
      <c r="D50" s="511"/>
      <c r="F50" s="510"/>
      <c r="G50" s="291"/>
      <c r="H50" s="291"/>
      <c r="I50" s="291"/>
      <c r="J50" s="291"/>
      <c r="K50" s="291"/>
      <c r="L50" s="511"/>
    </row>
    <row r="51" spans="2:12" s="40" customFormat="1" ht="12.75">
      <c r="B51" s="512"/>
      <c r="C51" s="513"/>
      <c r="D51" s="344"/>
      <c r="F51" s="510"/>
      <c r="G51" s="291"/>
      <c r="H51" s="291"/>
      <c r="I51" s="291"/>
      <c r="J51" s="291"/>
      <c r="K51" s="291"/>
      <c r="L51" s="511"/>
    </row>
    <row r="52" spans="6:12" s="40" customFormat="1" ht="12.75">
      <c r="F52" s="395"/>
      <c r="G52" s="396"/>
      <c r="H52" s="396"/>
      <c r="I52" s="396"/>
      <c r="J52" s="396"/>
      <c r="K52" s="396"/>
      <c r="L52" s="397"/>
    </row>
    <row r="53" spans="14:15" s="40" customFormat="1" ht="12.75">
      <c r="N53" s="255"/>
      <c r="O53" s="255"/>
    </row>
    <row r="54" spans="2:12" s="40" customFormat="1" ht="12.75">
      <c r="B54" s="514" t="s">
        <v>102</v>
      </c>
      <c r="C54" s="525"/>
      <c r="D54" s="526"/>
      <c r="F54" s="477" t="s">
        <v>77</v>
      </c>
      <c r="G54" s="478"/>
      <c r="H54" s="478"/>
      <c r="I54" s="478"/>
      <c r="J54" s="478"/>
      <c r="K54" s="478"/>
      <c r="L54" s="479"/>
    </row>
    <row r="55" spans="2:12" s="40" customFormat="1" ht="12.75">
      <c r="B55" s="527"/>
      <c r="C55" s="528"/>
      <c r="D55" s="529"/>
      <c r="F55" s="480"/>
      <c r="G55" s="481"/>
      <c r="H55" s="481"/>
      <c r="I55" s="481"/>
      <c r="J55" s="481"/>
      <c r="K55" s="481"/>
      <c r="L55" s="482"/>
    </row>
    <row r="56" spans="2:12" s="40" customFormat="1" ht="12.75">
      <c r="B56" s="530"/>
      <c r="C56" s="531"/>
      <c r="D56" s="532"/>
      <c r="F56" s="483"/>
      <c r="G56" s="484"/>
      <c r="H56" s="484"/>
      <c r="I56" s="484"/>
      <c r="J56" s="484"/>
      <c r="K56" s="484"/>
      <c r="L56" s="485"/>
    </row>
    <row r="57" s="40" customFormat="1" ht="12.75"/>
    <row r="58" s="40" customFormat="1" ht="12.75"/>
    <row r="59" spans="2:12" s="40" customFormat="1" ht="12.75">
      <c r="B59" s="514" t="s">
        <v>103</v>
      </c>
      <c r="C59" s="525"/>
      <c r="D59" s="526"/>
      <c r="F59" s="477" t="s">
        <v>73</v>
      </c>
      <c r="G59" s="478"/>
      <c r="H59" s="478"/>
      <c r="I59" s="478"/>
      <c r="J59" s="478"/>
      <c r="K59" s="478"/>
      <c r="L59" s="479"/>
    </row>
    <row r="60" spans="2:12" s="40" customFormat="1" ht="12.75">
      <c r="B60" s="527"/>
      <c r="C60" s="528"/>
      <c r="D60" s="529"/>
      <c r="F60" s="480"/>
      <c r="G60" s="481"/>
      <c r="H60" s="481"/>
      <c r="I60" s="481"/>
      <c r="J60" s="481"/>
      <c r="K60" s="481"/>
      <c r="L60" s="482"/>
    </row>
    <row r="61" spans="2:12" s="40" customFormat="1" ht="12.75">
      <c r="B61" s="530"/>
      <c r="C61" s="531"/>
      <c r="D61" s="532"/>
      <c r="F61" s="483"/>
      <c r="G61" s="484"/>
      <c r="H61" s="484"/>
      <c r="I61" s="484"/>
      <c r="J61" s="484"/>
      <c r="K61" s="484"/>
      <c r="L61" s="485"/>
    </row>
    <row r="62" s="40" customFormat="1" ht="12.75"/>
    <row r="63" s="40" customFormat="1" ht="12.75"/>
    <row r="64" spans="2:12" s="40" customFormat="1" ht="12.75">
      <c r="B64" s="514" t="s">
        <v>69</v>
      </c>
      <c r="C64" s="525"/>
      <c r="D64" s="526"/>
      <c r="F64" s="477" t="s">
        <v>94</v>
      </c>
      <c r="G64" s="478"/>
      <c r="H64" s="478"/>
      <c r="I64" s="478"/>
      <c r="J64" s="478"/>
      <c r="K64" s="478"/>
      <c r="L64" s="479"/>
    </row>
    <row r="65" spans="2:12" s="40" customFormat="1" ht="12.75">
      <c r="B65" s="527"/>
      <c r="C65" s="528"/>
      <c r="D65" s="529"/>
      <c r="F65" s="480"/>
      <c r="G65" s="481"/>
      <c r="H65" s="481"/>
      <c r="I65" s="481"/>
      <c r="J65" s="481"/>
      <c r="K65" s="481"/>
      <c r="L65" s="482"/>
    </row>
    <row r="66" spans="2:12" s="40" customFormat="1" ht="12.75">
      <c r="B66" s="530"/>
      <c r="C66" s="531"/>
      <c r="D66" s="532"/>
      <c r="F66" s="480"/>
      <c r="G66" s="481"/>
      <c r="H66" s="481"/>
      <c r="I66" s="481"/>
      <c r="J66" s="481"/>
      <c r="K66" s="481"/>
      <c r="L66" s="482"/>
    </row>
    <row r="67" spans="6:12" s="40" customFormat="1" ht="12.75">
      <c r="F67" s="510"/>
      <c r="G67" s="291"/>
      <c r="H67" s="291"/>
      <c r="I67" s="291"/>
      <c r="J67" s="291"/>
      <c r="K67" s="291"/>
      <c r="L67" s="511"/>
    </row>
    <row r="68" spans="2:12" s="40" customFormat="1" ht="12.75">
      <c r="B68" s="514" t="s">
        <v>104</v>
      </c>
      <c r="C68" s="525"/>
      <c r="D68" s="526"/>
      <c r="F68" s="510"/>
      <c r="G68" s="291"/>
      <c r="H68" s="291"/>
      <c r="I68" s="291"/>
      <c r="J68" s="291"/>
      <c r="K68" s="291"/>
      <c r="L68" s="511"/>
    </row>
    <row r="69" spans="2:12" s="40" customFormat="1" ht="12.75">
      <c r="B69" s="527"/>
      <c r="C69" s="528"/>
      <c r="D69" s="529"/>
      <c r="F69" s="510"/>
      <c r="G69" s="291"/>
      <c r="H69" s="291"/>
      <c r="I69" s="291"/>
      <c r="J69" s="291"/>
      <c r="K69" s="291"/>
      <c r="L69" s="511"/>
    </row>
    <row r="70" spans="2:12" s="40" customFormat="1" ht="12.75">
      <c r="B70" s="530"/>
      <c r="C70" s="531"/>
      <c r="D70" s="532"/>
      <c r="F70" s="510"/>
      <c r="G70" s="291"/>
      <c r="H70" s="291"/>
      <c r="I70" s="291"/>
      <c r="J70" s="291"/>
      <c r="K70" s="291"/>
      <c r="L70" s="511"/>
    </row>
    <row r="71" spans="6:12" s="40" customFormat="1" ht="12.75">
      <c r="F71" s="512"/>
      <c r="G71" s="513"/>
      <c r="H71" s="513"/>
      <c r="I71" s="513"/>
      <c r="J71" s="513"/>
      <c r="K71" s="513"/>
      <c r="L71" s="344"/>
    </row>
    <row r="72" s="40" customFormat="1" ht="12.75"/>
    <row r="73" spans="2:12" s="40" customFormat="1" ht="12.75">
      <c r="B73" s="514" t="s">
        <v>78</v>
      </c>
      <c r="C73" s="525"/>
      <c r="D73" s="526"/>
      <c r="F73" s="477" t="s">
        <v>144</v>
      </c>
      <c r="G73" s="478"/>
      <c r="H73" s="478"/>
      <c r="I73" s="478"/>
      <c r="J73" s="478"/>
      <c r="K73" s="478"/>
      <c r="L73" s="479"/>
    </row>
    <row r="74" spans="2:12" s="40" customFormat="1" ht="12.75">
      <c r="B74" s="527"/>
      <c r="C74" s="528"/>
      <c r="D74" s="529"/>
      <c r="F74" s="480"/>
      <c r="G74" s="481"/>
      <c r="H74" s="481"/>
      <c r="I74" s="481"/>
      <c r="J74" s="481"/>
      <c r="K74" s="481"/>
      <c r="L74" s="482"/>
    </row>
    <row r="75" spans="2:12" s="40" customFormat="1" ht="12.75">
      <c r="B75" s="530"/>
      <c r="C75" s="531"/>
      <c r="D75" s="532"/>
      <c r="F75" s="480"/>
      <c r="G75" s="481"/>
      <c r="H75" s="481"/>
      <c r="I75" s="481"/>
      <c r="J75" s="481"/>
      <c r="K75" s="481"/>
      <c r="L75" s="482"/>
    </row>
    <row r="76" spans="6:12" s="40" customFormat="1" ht="12.75">
      <c r="F76" s="545"/>
      <c r="G76" s="546"/>
      <c r="H76" s="546"/>
      <c r="I76" s="546"/>
      <c r="J76" s="546"/>
      <c r="K76" s="546"/>
      <c r="L76" s="547"/>
    </row>
    <row r="77" s="40" customFormat="1" ht="12.75"/>
    <row r="78" spans="2:12" s="40" customFormat="1" ht="12.75" customHeight="1">
      <c r="B78" s="514" t="s">
        <v>25</v>
      </c>
      <c r="C78" s="525"/>
      <c r="D78" s="526"/>
      <c r="F78" s="477" t="s">
        <v>26</v>
      </c>
      <c r="G78" s="478"/>
      <c r="H78" s="478"/>
      <c r="I78" s="478"/>
      <c r="J78" s="478"/>
      <c r="K78" s="478"/>
      <c r="L78" s="479"/>
    </row>
    <row r="79" spans="2:12" s="40" customFormat="1" ht="12.75">
      <c r="B79" s="527"/>
      <c r="C79" s="528"/>
      <c r="D79" s="529"/>
      <c r="F79" s="480"/>
      <c r="G79" s="481"/>
      <c r="H79" s="481"/>
      <c r="I79" s="481"/>
      <c r="J79" s="481"/>
      <c r="K79" s="481"/>
      <c r="L79" s="482"/>
    </row>
    <row r="80" spans="2:12" s="40" customFormat="1" ht="12.75">
      <c r="B80" s="530"/>
      <c r="C80" s="531"/>
      <c r="D80" s="532"/>
      <c r="F80" s="483"/>
      <c r="G80" s="484"/>
      <c r="H80" s="484"/>
      <c r="I80" s="484"/>
      <c r="J80" s="484"/>
      <c r="K80" s="484"/>
      <c r="L80" s="485"/>
    </row>
    <row r="81" s="40" customFormat="1" ht="12.75"/>
    <row r="82" s="40" customFormat="1" ht="12.75"/>
    <row r="83" s="40" customFormat="1" ht="12.75">
      <c r="B83" s="42" t="s">
        <v>27</v>
      </c>
    </row>
    <row r="84" spans="2:5" s="40" customFormat="1" ht="12.75">
      <c r="B84" s="42"/>
      <c r="E84" s="43" t="s">
        <v>6</v>
      </c>
    </row>
    <row r="85" s="40" customFormat="1" ht="12.75"/>
    <row r="86" spans="2:12" s="40" customFormat="1" ht="12.75" customHeight="1">
      <c r="B86" s="533" t="s">
        <v>105</v>
      </c>
      <c r="C86" s="534"/>
      <c r="D86" s="535"/>
      <c r="F86" s="477" t="s">
        <v>87</v>
      </c>
      <c r="G86" s="478"/>
      <c r="H86" s="478"/>
      <c r="I86" s="478"/>
      <c r="J86" s="478"/>
      <c r="K86" s="478"/>
      <c r="L86" s="479"/>
    </row>
    <row r="87" spans="2:12" s="40" customFormat="1" ht="12.75">
      <c r="B87" s="536"/>
      <c r="C87" s="537"/>
      <c r="D87" s="538"/>
      <c r="F87" s="480"/>
      <c r="G87" s="481"/>
      <c r="H87" s="481"/>
      <c r="I87" s="481"/>
      <c r="J87" s="481"/>
      <c r="K87" s="481"/>
      <c r="L87" s="482"/>
    </row>
    <row r="88" spans="2:12" s="40" customFormat="1" ht="12.75">
      <c r="B88" s="539"/>
      <c r="C88" s="540"/>
      <c r="D88" s="541"/>
      <c r="F88" s="480"/>
      <c r="G88" s="481"/>
      <c r="H88" s="481"/>
      <c r="I88" s="481"/>
      <c r="J88" s="481"/>
      <c r="K88" s="481"/>
      <c r="L88" s="482"/>
    </row>
    <row r="89" spans="2:12" s="40" customFormat="1" ht="12.75">
      <c r="B89" s="44"/>
      <c r="C89" s="44"/>
      <c r="D89" s="44"/>
      <c r="F89" s="542"/>
      <c r="G89" s="543"/>
      <c r="H89" s="543"/>
      <c r="I89" s="543"/>
      <c r="J89" s="543"/>
      <c r="K89" s="543"/>
      <c r="L89" s="544"/>
    </row>
    <row r="90" spans="6:12" s="40" customFormat="1" ht="12.75" customHeight="1">
      <c r="F90" s="118"/>
      <c r="G90" s="118"/>
      <c r="H90" s="118"/>
      <c r="I90" s="118"/>
      <c r="J90" s="118"/>
      <c r="K90" s="118"/>
      <c r="L90" s="118"/>
    </row>
    <row r="91" spans="2:12" s="40" customFormat="1" ht="12.75" customHeight="1">
      <c r="B91" s="451" t="s">
        <v>106</v>
      </c>
      <c r="C91" s="452"/>
      <c r="D91" s="453"/>
      <c r="F91" s="477" t="s">
        <v>198</v>
      </c>
      <c r="G91" s="523"/>
      <c r="H91" s="523"/>
      <c r="I91" s="523"/>
      <c r="J91" s="523"/>
      <c r="K91" s="523"/>
      <c r="L91" s="524"/>
    </row>
    <row r="92" spans="2:12" s="40" customFormat="1" ht="12.75">
      <c r="B92" s="454"/>
      <c r="C92" s="455"/>
      <c r="D92" s="456"/>
      <c r="F92" s="502"/>
      <c r="G92" s="503"/>
      <c r="H92" s="503"/>
      <c r="I92" s="503"/>
      <c r="J92" s="503"/>
      <c r="K92" s="503"/>
      <c r="L92" s="504"/>
    </row>
    <row r="93" spans="2:12" s="40" customFormat="1" ht="12.75">
      <c r="B93" s="457"/>
      <c r="C93" s="458"/>
      <c r="D93" s="459"/>
      <c r="F93" s="502"/>
      <c r="G93" s="503"/>
      <c r="H93" s="503"/>
      <c r="I93" s="503"/>
      <c r="J93" s="503"/>
      <c r="K93" s="503"/>
      <c r="L93" s="504"/>
    </row>
    <row r="94" spans="2:12" s="40" customFormat="1" ht="12.75">
      <c r="B94" s="44"/>
      <c r="C94" s="44"/>
      <c r="D94" s="44"/>
      <c r="F94" s="499"/>
      <c r="G94" s="500"/>
      <c r="H94" s="500"/>
      <c r="I94" s="500"/>
      <c r="J94" s="500"/>
      <c r="K94" s="500"/>
      <c r="L94" s="501"/>
    </row>
    <row r="95" spans="2:12" s="40" customFormat="1" ht="14.25">
      <c r="B95" s="44"/>
      <c r="C95" s="44"/>
      <c r="D95" s="44"/>
      <c r="F95" s="119"/>
      <c r="G95" s="45"/>
      <c r="H95" s="45"/>
      <c r="I95" s="45"/>
      <c r="J95" s="45"/>
      <c r="K95" s="45"/>
      <c r="L95" s="45"/>
    </row>
    <row r="96" spans="2:12" s="40" customFormat="1" ht="12.75">
      <c r="B96" s="451" t="s">
        <v>76</v>
      </c>
      <c r="C96" s="452"/>
      <c r="D96" s="453"/>
      <c r="F96" s="477" t="s">
        <v>200</v>
      </c>
      <c r="G96" s="509"/>
      <c r="H96" s="509"/>
      <c r="I96" s="509"/>
      <c r="J96" s="509"/>
      <c r="K96" s="509"/>
      <c r="L96" s="342"/>
    </row>
    <row r="97" spans="2:12" s="40" customFormat="1" ht="12.75">
      <c r="B97" s="454"/>
      <c r="C97" s="455"/>
      <c r="D97" s="456"/>
      <c r="F97" s="510"/>
      <c r="G97" s="291"/>
      <c r="H97" s="291"/>
      <c r="I97" s="291"/>
      <c r="J97" s="291"/>
      <c r="K97" s="291"/>
      <c r="L97" s="511"/>
    </row>
    <row r="98" spans="2:12" s="40" customFormat="1" ht="12.75">
      <c r="B98" s="457"/>
      <c r="C98" s="458"/>
      <c r="D98" s="459"/>
      <c r="F98" s="510"/>
      <c r="G98" s="291"/>
      <c r="H98" s="291"/>
      <c r="I98" s="291"/>
      <c r="J98" s="291"/>
      <c r="K98" s="291"/>
      <c r="L98" s="511"/>
    </row>
    <row r="99" spans="2:12" s="40" customFormat="1" ht="12.75">
      <c r="B99" s="44"/>
      <c r="C99" s="44"/>
      <c r="D99" s="44"/>
      <c r="F99" s="510"/>
      <c r="G99" s="291"/>
      <c r="H99" s="291"/>
      <c r="I99" s="291"/>
      <c r="J99" s="291"/>
      <c r="K99" s="291"/>
      <c r="L99" s="511"/>
    </row>
    <row r="100" spans="2:13" s="40" customFormat="1" ht="12.75">
      <c r="B100" s="451" t="s">
        <v>72</v>
      </c>
      <c r="C100" s="452"/>
      <c r="D100" s="453"/>
      <c r="F100" s="510"/>
      <c r="G100" s="291"/>
      <c r="H100" s="291"/>
      <c r="I100" s="291"/>
      <c r="J100" s="291"/>
      <c r="K100" s="291"/>
      <c r="L100" s="511"/>
      <c r="M100" s="49"/>
    </row>
    <row r="101" spans="2:13" s="40" customFormat="1" ht="12.75">
      <c r="B101" s="454"/>
      <c r="C101" s="455"/>
      <c r="D101" s="456"/>
      <c r="F101" s="510"/>
      <c r="G101" s="291"/>
      <c r="H101" s="291"/>
      <c r="I101" s="291"/>
      <c r="J101" s="291"/>
      <c r="K101" s="291"/>
      <c r="L101" s="511"/>
      <c r="M101" s="49"/>
    </row>
    <row r="102" spans="2:13" s="40" customFormat="1" ht="12.75">
      <c r="B102" s="457"/>
      <c r="C102" s="458"/>
      <c r="D102" s="459"/>
      <c r="F102" s="512"/>
      <c r="G102" s="513"/>
      <c r="H102" s="513"/>
      <c r="I102" s="513"/>
      <c r="J102" s="513"/>
      <c r="K102" s="513"/>
      <c r="L102" s="344"/>
      <c r="M102" s="49"/>
    </row>
    <row r="103" spans="6:13" s="40" customFormat="1" ht="12.75">
      <c r="F103" s="45"/>
      <c r="G103" s="45"/>
      <c r="H103" s="45"/>
      <c r="I103" s="45"/>
      <c r="J103" s="45"/>
      <c r="K103" s="45"/>
      <c r="L103" s="45"/>
      <c r="M103" s="49"/>
    </row>
    <row r="104" spans="6:13" s="40" customFormat="1" ht="12.75" customHeight="1">
      <c r="F104" s="477" t="s">
        <v>95</v>
      </c>
      <c r="G104" s="523"/>
      <c r="H104" s="523"/>
      <c r="I104" s="523"/>
      <c r="J104" s="523"/>
      <c r="K104" s="523"/>
      <c r="L104" s="524"/>
      <c r="M104" s="45"/>
    </row>
    <row r="105" spans="2:13" s="40" customFormat="1" ht="12.75" customHeight="1">
      <c r="B105" s="451" t="s">
        <v>79</v>
      </c>
      <c r="C105" s="452"/>
      <c r="D105" s="453"/>
      <c r="F105" s="502"/>
      <c r="G105" s="503"/>
      <c r="H105" s="503"/>
      <c r="I105" s="503"/>
      <c r="J105" s="503"/>
      <c r="K105" s="503"/>
      <c r="L105" s="504"/>
      <c r="M105" s="45"/>
    </row>
    <row r="106" spans="2:13" s="40" customFormat="1" ht="12.75">
      <c r="B106" s="454"/>
      <c r="C106" s="455"/>
      <c r="D106" s="456"/>
      <c r="F106" s="502"/>
      <c r="G106" s="503"/>
      <c r="H106" s="503"/>
      <c r="I106" s="503"/>
      <c r="J106" s="503"/>
      <c r="K106" s="503"/>
      <c r="L106" s="504"/>
      <c r="M106" s="45"/>
    </row>
    <row r="107" spans="2:13" s="40" customFormat="1" ht="12.75">
      <c r="B107" s="457"/>
      <c r="C107" s="458"/>
      <c r="D107" s="459"/>
      <c r="F107" s="502"/>
      <c r="G107" s="503"/>
      <c r="H107" s="503"/>
      <c r="I107" s="503"/>
      <c r="J107" s="503"/>
      <c r="K107" s="503"/>
      <c r="L107" s="504"/>
      <c r="M107" s="45"/>
    </row>
    <row r="108" spans="6:13" s="40" customFormat="1" ht="12.75">
      <c r="F108" s="502"/>
      <c r="G108" s="503"/>
      <c r="H108" s="503"/>
      <c r="I108" s="503"/>
      <c r="J108" s="503"/>
      <c r="K108" s="503"/>
      <c r="L108" s="504"/>
      <c r="M108" s="45"/>
    </row>
    <row r="109" spans="6:13" s="40" customFormat="1" ht="12.75">
      <c r="F109" s="499"/>
      <c r="G109" s="500"/>
      <c r="H109" s="500"/>
      <c r="I109" s="500"/>
      <c r="J109" s="500"/>
      <c r="K109" s="500"/>
      <c r="L109" s="501"/>
      <c r="M109" s="45"/>
    </row>
    <row r="110" spans="6:13" s="40" customFormat="1" ht="12.75">
      <c r="F110" s="45"/>
      <c r="G110" s="45"/>
      <c r="H110" s="45"/>
      <c r="I110" s="45"/>
      <c r="J110" s="45"/>
      <c r="K110" s="45"/>
      <c r="L110" s="45"/>
      <c r="M110" s="45"/>
    </row>
    <row r="111" s="40" customFormat="1" ht="12.75">
      <c r="E111" s="43" t="s">
        <v>28</v>
      </c>
    </row>
    <row r="112" spans="6:13" s="40" customFormat="1" ht="12.75" customHeight="1">
      <c r="F112" s="45"/>
      <c r="G112" s="45"/>
      <c r="H112" s="45"/>
      <c r="I112" s="45"/>
      <c r="J112" s="45"/>
      <c r="K112" s="45"/>
      <c r="L112" s="45"/>
      <c r="M112" s="45"/>
    </row>
    <row r="113" spans="2:13" s="40" customFormat="1" ht="12.75">
      <c r="B113" s="451" t="s">
        <v>107</v>
      </c>
      <c r="C113" s="452"/>
      <c r="D113" s="453"/>
      <c r="F113" s="477" t="s">
        <v>88</v>
      </c>
      <c r="G113" s="478"/>
      <c r="H113" s="478"/>
      <c r="I113" s="478"/>
      <c r="J113" s="478"/>
      <c r="K113" s="478"/>
      <c r="L113" s="479"/>
      <c r="M113" s="45"/>
    </row>
    <row r="114" spans="2:13" s="40" customFormat="1" ht="12.75">
      <c r="B114" s="454"/>
      <c r="C114" s="455"/>
      <c r="D114" s="456"/>
      <c r="F114" s="480"/>
      <c r="G114" s="481"/>
      <c r="H114" s="481"/>
      <c r="I114" s="481"/>
      <c r="J114" s="481"/>
      <c r="K114" s="481"/>
      <c r="L114" s="482"/>
      <c r="M114" s="45"/>
    </row>
    <row r="115" spans="2:13" s="40" customFormat="1" ht="12.75">
      <c r="B115" s="457"/>
      <c r="C115" s="458"/>
      <c r="D115" s="459"/>
      <c r="F115" s="480"/>
      <c r="G115" s="481"/>
      <c r="H115" s="481"/>
      <c r="I115" s="481"/>
      <c r="J115" s="481"/>
      <c r="K115" s="481"/>
      <c r="L115" s="482"/>
      <c r="M115" s="45"/>
    </row>
    <row r="116" spans="6:13" s="40" customFormat="1" ht="12.75">
      <c r="F116" s="499"/>
      <c r="G116" s="500"/>
      <c r="H116" s="500"/>
      <c r="I116" s="500"/>
      <c r="J116" s="500"/>
      <c r="K116" s="500"/>
      <c r="L116" s="501"/>
      <c r="M116" s="45"/>
    </row>
    <row r="117" spans="6:13" s="40" customFormat="1" ht="12.75" customHeight="1">
      <c r="F117" s="45"/>
      <c r="G117" s="45"/>
      <c r="H117" s="45"/>
      <c r="I117" s="45"/>
      <c r="J117" s="45"/>
      <c r="K117" s="45"/>
      <c r="L117" s="45"/>
      <c r="M117" s="45"/>
    </row>
    <row r="118" spans="2:13" s="40" customFormat="1" ht="12.75" customHeight="1">
      <c r="B118" s="451" t="s">
        <v>1</v>
      </c>
      <c r="C118" s="452"/>
      <c r="D118" s="453"/>
      <c r="F118" s="477" t="s">
        <v>74</v>
      </c>
      <c r="G118" s="478"/>
      <c r="H118" s="478"/>
      <c r="I118" s="478"/>
      <c r="J118" s="478"/>
      <c r="K118" s="478"/>
      <c r="L118" s="479"/>
      <c r="M118" s="45"/>
    </row>
    <row r="119" spans="2:13" s="40" customFormat="1" ht="12.75">
      <c r="B119" s="454"/>
      <c r="C119" s="455"/>
      <c r="D119" s="456"/>
      <c r="F119" s="480"/>
      <c r="G119" s="481"/>
      <c r="H119" s="481"/>
      <c r="I119" s="481"/>
      <c r="J119" s="481"/>
      <c r="K119" s="481"/>
      <c r="L119" s="482"/>
      <c r="M119" s="45"/>
    </row>
    <row r="120" spans="2:13" s="40" customFormat="1" ht="12.75">
      <c r="B120" s="457"/>
      <c r="C120" s="458"/>
      <c r="D120" s="459"/>
      <c r="F120" s="483"/>
      <c r="G120" s="484"/>
      <c r="H120" s="484"/>
      <c r="I120" s="484"/>
      <c r="J120" s="484"/>
      <c r="K120" s="484"/>
      <c r="L120" s="485"/>
      <c r="M120" s="45"/>
    </row>
    <row r="121" spans="6:13" s="40" customFormat="1" ht="12.75">
      <c r="F121" s="45"/>
      <c r="G121" s="45"/>
      <c r="H121" s="45"/>
      <c r="I121" s="45"/>
      <c r="J121" s="45"/>
      <c r="K121" s="45"/>
      <c r="L121" s="45"/>
      <c r="M121" s="45"/>
    </row>
    <row r="122" spans="6:13" s="40" customFormat="1" ht="12.75">
      <c r="F122" s="45"/>
      <c r="G122" s="45"/>
      <c r="H122" s="45"/>
      <c r="I122" s="45"/>
      <c r="J122" s="45"/>
      <c r="K122" s="45"/>
      <c r="L122" s="45"/>
      <c r="M122" s="45"/>
    </row>
    <row r="123" spans="2:13" s="40" customFormat="1" ht="12.75">
      <c r="B123" s="451" t="s">
        <v>0</v>
      </c>
      <c r="C123" s="452"/>
      <c r="D123" s="453"/>
      <c r="F123" s="477" t="s">
        <v>199</v>
      </c>
      <c r="G123" s="478"/>
      <c r="H123" s="478"/>
      <c r="I123" s="478"/>
      <c r="J123" s="478"/>
      <c r="K123" s="478"/>
      <c r="L123" s="479"/>
      <c r="M123" s="45"/>
    </row>
    <row r="124" spans="2:13" s="40" customFormat="1" ht="12.75">
      <c r="B124" s="454"/>
      <c r="C124" s="455"/>
      <c r="D124" s="456"/>
      <c r="F124" s="480"/>
      <c r="G124" s="481"/>
      <c r="H124" s="481"/>
      <c r="I124" s="481"/>
      <c r="J124" s="481"/>
      <c r="K124" s="481"/>
      <c r="L124" s="482"/>
      <c r="M124" s="45"/>
    </row>
    <row r="125" spans="2:13" s="40" customFormat="1" ht="12.75">
      <c r="B125" s="457"/>
      <c r="C125" s="458"/>
      <c r="D125" s="459"/>
      <c r="F125" s="483"/>
      <c r="G125" s="484"/>
      <c r="H125" s="484"/>
      <c r="I125" s="484"/>
      <c r="J125" s="484"/>
      <c r="K125" s="484"/>
      <c r="L125" s="485"/>
      <c r="M125" s="45"/>
    </row>
    <row r="126" s="40" customFormat="1" ht="12.75"/>
    <row r="127" s="40" customFormat="1" ht="12.75">
      <c r="E127" s="43" t="s">
        <v>2</v>
      </c>
    </row>
    <row r="128" s="40" customFormat="1" ht="12.75"/>
    <row r="129" spans="2:12" s="40" customFormat="1" ht="12.75">
      <c r="B129" s="451" t="s">
        <v>108</v>
      </c>
      <c r="C129" s="452"/>
      <c r="D129" s="453"/>
      <c r="F129" s="477" t="s">
        <v>202</v>
      </c>
      <c r="G129" s="478"/>
      <c r="H129" s="478"/>
      <c r="I129" s="478"/>
      <c r="J129" s="478"/>
      <c r="K129" s="478"/>
      <c r="L129" s="479"/>
    </row>
    <row r="130" spans="2:12" s="40" customFormat="1" ht="12.75">
      <c r="B130" s="454"/>
      <c r="C130" s="455"/>
      <c r="D130" s="456"/>
      <c r="F130" s="480"/>
      <c r="G130" s="481"/>
      <c r="H130" s="481"/>
      <c r="I130" s="481"/>
      <c r="J130" s="481"/>
      <c r="K130" s="481"/>
      <c r="L130" s="482"/>
    </row>
    <row r="131" spans="2:12" s="40" customFormat="1" ht="12.75">
      <c r="B131" s="457"/>
      <c r="C131" s="458"/>
      <c r="D131" s="459"/>
      <c r="F131" s="480"/>
      <c r="G131" s="481"/>
      <c r="H131" s="481"/>
      <c r="I131" s="481"/>
      <c r="J131" s="481"/>
      <c r="K131" s="481"/>
      <c r="L131" s="482"/>
    </row>
    <row r="132" spans="6:12" s="40" customFormat="1" ht="12.75">
      <c r="F132" s="499"/>
      <c r="G132" s="500"/>
      <c r="H132" s="500"/>
      <c r="I132" s="500"/>
      <c r="J132" s="500"/>
      <c r="K132" s="500"/>
      <c r="L132" s="501"/>
    </row>
    <row r="133" s="40" customFormat="1" ht="12.75"/>
    <row r="134" s="40" customFormat="1" ht="12.75">
      <c r="E134" s="43" t="s">
        <v>3</v>
      </c>
    </row>
    <row r="135" s="40" customFormat="1" ht="12.75"/>
    <row r="136" spans="2:12" s="40" customFormat="1" ht="12.75">
      <c r="B136" s="451" t="s">
        <v>4</v>
      </c>
      <c r="C136" s="452"/>
      <c r="D136" s="453"/>
      <c r="F136" s="477" t="s">
        <v>96</v>
      </c>
      <c r="G136" s="478"/>
      <c r="H136" s="478"/>
      <c r="I136" s="478"/>
      <c r="J136" s="478"/>
      <c r="K136" s="478"/>
      <c r="L136" s="479"/>
    </row>
    <row r="137" spans="2:12" s="40" customFormat="1" ht="12.75">
      <c r="B137" s="454"/>
      <c r="C137" s="455"/>
      <c r="D137" s="456"/>
      <c r="F137" s="480"/>
      <c r="G137" s="481"/>
      <c r="H137" s="481"/>
      <c r="I137" s="481"/>
      <c r="J137" s="481"/>
      <c r="K137" s="481"/>
      <c r="L137" s="482"/>
    </row>
    <row r="138" spans="2:12" s="40" customFormat="1" ht="12.75">
      <c r="B138" s="457"/>
      <c r="C138" s="458"/>
      <c r="D138" s="459"/>
      <c r="F138" s="483"/>
      <c r="G138" s="484"/>
      <c r="H138" s="484"/>
      <c r="I138" s="484"/>
      <c r="J138" s="484"/>
      <c r="K138" s="484"/>
      <c r="L138" s="485"/>
    </row>
    <row r="139" s="40" customFormat="1" ht="12.75"/>
    <row r="140" spans="2:12" s="40" customFormat="1" ht="12.75">
      <c r="B140" s="451" t="s">
        <v>5</v>
      </c>
      <c r="C140" s="452"/>
      <c r="D140" s="453"/>
      <c r="F140" s="477" t="s">
        <v>93</v>
      </c>
      <c r="G140" s="478"/>
      <c r="H140" s="478"/>
      <c r="I140" s="478"/>
      <c r="J140" s="478"/>
      <c r="K140" s="478"/>
      <c r="L140" s="479"/>
    </row>
    <row r="141" spans="2:12" s="40" customFormat="1" ht="12.75">
      <c r="B141" s="454"/>
      <c r="C141" s="455"/>
      <c r="D141" s="456"/>
      <c r="F141" s="480"/>
      <c r="G141" s="481"/>
      <c r="H141" s="481"/>
      <c r="I141" s="481"/>
      <c r="J141" s="481"/>
      <c r="K141" s="481"/>
      <c r="L141" s="482"/>
    </row>
    <row r="142" spans="2:12" s="40" customFormat="1" ht="12.75">
      <c r="B142" s="457"/>
      <c r="C142" s="458"/>
      <c r="D142" s="459"/>
      <c r="F142" s="483"/>
      <c r="G142" s="484"/>
      <c r="H142" s="484"/>
      <c r="I142" s="484"/>
      <c r="J142" s="484"/>
      <c r="K142" s="484"/>
      <c r="L142" s="485"/>
    </row>
    <row r="143" s="40" customFormat="1" ht="12.75"/>
    <row r="144" spans="5:12" s="40" customFormat="1" ht="12.75" customHeight="1">
      <c r="E144" s="488" t="s">
        <v>89</v>
      </c>
      <c r="F144" s="489"/>
      <c r="G144" s="489"/>
      <c r="H144" s="489"/>
      <c r="I144" s="489"/>
      <c r="J144" s="489"/>
      <c r="K144" s="489"/>
      <c r="L144" s="489"/>
    </row>
    <row r="145" spans="5:12" s="40" customFormat="1" ht="12.75">
      <c r="E145" s="489"/>
      <c r="F145" s="489"/>
      <c r="G145" s="489"/>
      <c r="H145" s="489"/>
      <c r="I145" s="489"/>
      <c r="J145" s="489"/>
      <c r="K145" s="489"/>
      <c r="L145" s="489"/>
    </row>
    <row r="146" spans="5:12" s="40" customFormat="1" ht="12.75">
      <c r="E146" s="489"/>
      <c r="F146" s="489"/>
      <c r="G146" s="489"/>
      <c r="H146" s="489"/>
      <c r="I146" s="489"/>
      <c r="J146" s="489"/>
      <c r="K146" s="489"/>
      <c r="L146" s="489"/>
    </row>
    <row r="147" spans="5:12" s="40" customFormat="1" ht="12.75">
      <c r="E147" s="407"/>
      <c r="F147" s="407"/>
      <c r="G147" s="407"/>
      <c r="H147" s="407"/>
      <c r="I147" s="407"/>
      <c r="J147" s="407"/>
      <c r="K147" s="407"/>
      <c r="L147" s="407"/>
    </row>
    <row r="148" spans="5:12" s="40" customFormat="1" ht="12.75">
      <c r="E148" s="407"/>
      <c r="F148" s="407"/>
      <c r="G148" s="407"/>
      <c r="H148" s="407"/>
      <c r="I148" s="407"/>
      <c r="J148" s="407"/>
      <c r="K148" s="407"/>
      <c r="L148" s="407"/>
    </row>
    <row r="149" spans="5:12" s="40" customFormat="1" ht="12.75">
      <c r="E149" s="407"/>
      <c r="F149" s="407"/>
      <c r="G149" s="407"/>
      <c r="H149" s="407"/>
      <c r="I149" s="407"/>
      <c r="J149" s="407"/>
      <c r="K149" s="407"/>
      <c r="L149" s="407"/>
    </row>
    <row r="150" spans="5:12" s="40" customFormat="1" ht="12.75">
      <c r="E150" s="407"/>
      <c r="F150" s="407"/>
      <c r="G150" s="407"/>
      <c r="H150" s="407"/>
      <c r="I150" s="407"/>
      <c r="J150" s="407"/>
      <c r="K150" s="407"/>
      <c r="L150" s="407"/>
    </row>
    <row r="151" s="40" customFormat="1" ht="12.75"/>
    <row r="152" s="40" customFormat="1" ht="12.75">
      <c r="D152" s="42" t="s">
        <v>239</v>
      </c>
    </row>
    <row r="153" s="40" customFormat="1" ht="12.75"/>
    <row r="154" spans="2:12" s="40" customFormat="1" ht="12.75" customHeight="1">
      <c r="B154" s="451" t="s">
        <v>240</v>
      </c>
      <c r="C154" s="469"/>
      <c r="D154" s="470"/>
      <c r="F154" s="477" t="s">
        <v>241</v>
      </c>
      <c r="G154" s="478"/>
      <c r="H154" s="478"/>
      <c r="I154" s="478"/>
      <c r="J154" s="478"/>
      <c r="K154" s="478"/>
      <c r="L154" s="479"/>
    </row>
    <row r="155" spans="2:12" s="40" customFormat="1" ht="12.75">
      <c r="B155" s="471"/>
      <c r="C155" s="472"/>
      <c r="D155" s="473"/>
      <c r="F155" s="480"/>
      <c r="G155" s="481"/>
      <c r="H155" s="481"/>
      <c r="I155" s="481"/>
      <c r="J155" s="481"/>
      <c r="K155" s="481"/>
      <c r="L155" s="482"/>
    </row>
    <row r="156" spans="2:12" s="40" customFormat="1" ht="12.75">
      <c r="B156" s="474"/>
      <c r="C156" s="475"/>
      <c r="D156" s="476"/>
      <c r="F156" s="483"/>
      <c r="G156" s="484"/>
      <c r="H156" s="484"/>
      <c r="I156" s="484"/>
      <c r="J156" s="484"/>
      <c r="K156" s="484"/>
      <c r="L156" s="485"/>
    </row>
    <row r="157" s="40" customFormat="1" ht="12.75"/>
    <row r="158" spans="2:12" s="40" customFormat="1" ht="12.75">
      <c r="B158" s="451" t="s">
        <v>247</v>
      </c>
      <c r="C158" s="469"/>
      <c r="D158" s="470"/>
      <c r="F158" s="477" t="s">
        <v>248</v>
      </c>
      <c r="G158" s="478"/>
      <c r="H158" s="478"/>
      <c r="I158" s="478"/>
      <c r="J158" s="478"/>
      <c r="K158" s="478"/>
      <c r="L158" s="479"/>
    </row>
    <row r="159" spans="2:12" s="40" customFormat="1" ht="12.75">
      <c r="B159" s="471"/>
      <c r="C159" s="472"/>
      <c r="D159" s="473"/>
      <c r="F159" s="480"/>
      <c r="G159" s="481"/>
      <c r="H159" s="481"/>
      <c r="I159" s="481"/>
      <c r="J159" s="481"/>
      <c r="K159" s="481"/>
      <c r="L159" s="482"/>
    </row>
    <row r="160" spans="2:12" s="40" customFormat="1" ht="12.75">
      <c r="B160" s="474"/>
      <c r="C160" s="475"/>
      <c r="D160" s="476"/>
      <c r="F160" s="483"/>
      <c r="G160" s="484"/>
      <c r="H160" s="484"/>
      <c r="I160" s="484"/>
      <c r="J160" s="484"/>
      <c r="K160" s="484"/>
      <c r="L160" s="485"/>
    </row>
    <row r="161" s="40" customFormat="1" ht="12.75"/>
    <row r="162" spans="2:12" s="40" customFormat="1" ht="12.75">
      <c r="B162" s="451" t="s">
        <v>243</v>
      </c>
      <c r="C162" s="452"/>
      <c r="D162" s="453"/>
      <c r="F162" s="477" t="s">
        <v>256</v>
      </c>
      <c r="G162" s="478"/>
      <c r="H162" s="478"/>
      <c r="I162" s="478"/>
      <c r="J162" s="478"/>
      <c r="K162" s="478"/>
      <c r="L162" s="479"/>
    </row>
    <row r="163" spans="2:12" s="40" customFormat="1" ht="12.75">
      <c r="B163" s="454"/>
      <c r="C163" s="455"/>
      <c r="D163" s="456"/>
      <c r="F163" s="480"/>
      <c r="G163" s="481"/>
      <c r="H163" s="481"/>
      <c r="I163" s="481"/>
      <c r="J163" s="481"/>
      <c r="K163" s="481"/>
      <c r="L163" s="482"/>
    </row>
    <row r="164" spans="2:12" s="40" customFormat="1" ht="12.75">
      <c r="B164" s="457"/>
      <c r="C164" s="458"/>
      <c r="D164" s="459"/>
      <c r="F164" s="502"/>
      <c r="G164" s="503"/>
      <c r="H164" s="503"/>
      <c r="I164" s="503"/>
      <c r="J164" s="503"/>
      <c r="K164" s="503"/>
      <c r="L164" s="504"/>
    </row>
    <row r="165" spans="6:12" s="40" customFormat="1" ht="12.75">
      <c r="F165" s="430"/>
      <c r="G165" s="431"/>
      <c r="H165" s="431"/>
      <c r="I165" s="431"/>
      <c r="J165" s="431"/>
      <c r="K165" s="431"/>
      <c r="L165" s="432"/>
    </row>
    <row r="166" spans="5:12" s="40" customFormat="1" ht="12.75">
      <c r="E166" s="118"/>
      <c r="F166" s="430"/>
      <c r="G166" s="431"/>
      <c r="H166" s="431"/>
      <c r="I166" s="431"/>
      <c r="J166" s="431"/>
      <c r="K166" s="431"/>
      <c r="L166" s="432"/>
    </row>
    <row r="167" spans="5:12" s="40" customFormat="1" ht="12.75">
      <c r="E167" s="253"/>
      <c r="F167" s="395"/>
      <c r="G167" s="396"/>
      <c r="H167" s="396"/>
      <c r="I167" s="396"/>
      <c r="J167" s="396"/>
      <c r="K167" s="396"/>
      <c r="L167" s="397"/>
    </row>
    <row r="168" spans="5:12" s="40" customFormat="1" ht="12.75">
      <c r="E168" s="253"/>
      <c r="F168" s="253"/>
      <c r="G168" s="253"/>
      <c r="H168" s="253"/>
      <c r="I168" s="253"/>
      <c r="J168" s="253"/>
      <c r="K168" s="253"/>
      <c r="L168" s="253"/>
    </row>
    <row r="169" spans="5:12" s="40" customFormat="1" ht="12.75">
      <c r="E169" s="486" t="s">
        <v>255</v>
      </c>
      <c r="F169" s="487"/>
      <c r="G169" s="487"/>
      <c r="H169" s="487"/>
      <c r="I169" s="487"/>
      <c r="J169" s="487"/>
      <c r="K169" s="487"/>
      <c r="L169" s="487"/>
    </row>
    <row r="170" spans="5:12" s="40" customFormat="1" ht="12.75">
      <c r="E170" s="487"/>
      <c r="F170" s="487"/>
      <c r="G170" s="487"/>
      <c r="H170" s="487"/>
      <c r="I170" s="487"/>
      <c r="J170" s="487"/>
      <c r="K170" s="487"/>
      <c r="L170" s="487"/>
    </row>
    <row r="171" spans="5:12" s="40" customFormat="1" ht="12.75">
      <c r="E171" s="487"/>
      <c r="F171" s="487"/>
      <c r="G171" s="487"/>
      <c r="H171" s="487"/>
      <c r="I171" s="487"/>
      <c r="J171" s="487"/>
      <c r="K171" s="487"/>
      <c r="L171" s="487"/>
    </row>
    <row r="172" spans="5:12" s="40" customFormat="1" ht="12.75">
      <c r="E172" s="487"/>
      <c r="F172" s="487"/>
      <c r="G172" s="487"/>
      <c r="H172" s="487"/>
      <c r="I172" s="487"/>
      <c r="J172" s="487"/>
      <c r="K172" s="487"/>
      <c r="L172" s="487"/>
    </row>
    <row r="173" spans="5:12" s="40" customFormat="1" ht="12.75">
      <c r="E173" s="487"/>
      <c r="F173" s="487"/>
      <c r="G173" s="487"/>
      <c r="H173" s="487"/>
      <c r="I173" s="487"/>
      <c r="J173" s="487"/>
      <c r="K173" s="487"/>
      <c r="L173" s="487"/>
    </row>
    <row r="174" spans="5:12" s="40" customFormat="1" ht="12.75">
      <c r="E174" s="487"/>
      <c r="F174" s="487"/>
      <c r="G174" s="487"/>
      <c r="H174" s="487"/>
      <c r="I174" s="487"/>
      <c r="J174" s="487"/>
      <c r="K174" s="487"/>
      <c r="L174" s="487"/>
    </row>
    <row r="175" spans="5:12" s="40" customFormat="1" ht="12.75">
      <c r="E175" s="487"/>
      <c r="F175" s="487"/>
      <c r="G175" s="487"/>
      <c r="H175" s="487"/>
      <c r="I175" s="487"/>
      <c r="J175" s="487"/>
      <c r="K175" s="487"/>
      <c r="L175" s="487"/>
    </row>
    <row r="176" s="40" customFormat="1" ht="12.75">
      <c r="B176" s="42" t="s">
        <v>8</v>
      </c>
    </row>
    <row r="177" s="40" customFormat="1" ht="12.75"/>
    <row r="178" spans="2:12" s="40" customFormat="1" ht="12.75" customHeight="1">
      <c r="B178" s="442" t="s">
        <v>205</v>
      </c>
      <c r="C178" s="443"/>
      <c r="D178" s="444"/>
      <c r="F178" s="490" t="s">
        <v>207</v>
      </c>
      <c r="G178" s="491"/>
      <c r="H178" s="491"/>
      <c r="I178" s="491"/>
      <c r="J178" s="491"/>
      <c r="K178" s="491"/>
      <c r="L178" s="492"/>
    </row>
    <row r="179" spans="2:12" s="40" customFormat="1" ht="12.75">
      <c r="B179" s="445"/>
      <c r="C179" s="446"/>
      <c r="D179" s="447"/>
      <c r="F179" s="493"/>
      <c r="G179" s="494"/>
      <c r="H179" s="494"/>
      <c r="I179" s="494"/>
      <c r="J179" s="494"/>
      <c r="K179" s="494"/>
      <c r="L179" s="495"/>
    </row>
    <row r="180" spans="2:12" s="40" customFormat="1" ht="12.75">
      <c r="B180" s="448"/>
      <c r="C180" s="449"/>
      <c r="D180" s="450"/>
      <c r="F180" s="496"/>
      <c r="G180" s="497"/>
      <c r="H180" s="497"/>
      <c r="I180" s="497"/>
      <c r="J180" s="497"/>
      <c r="K180" s="497"/>
      <c r="L180" s="498"/>
    </row>
    <row r="181" s="40" customFormat="1" ht="12.75"/>
    <row r="182" spans="2:12" s="40" customFormat="1" ht="12.75" customHeight="1">
      <c r="B182" s="442" t="s">
        <v>97</v>
      </c>
      <c r="C182" s="443"/>
      <c r="D182" s="444"/>
      <c r="F182" s="460" t="s">
        <v>206</v>
      </c>
      <c r="G182" s="461"/>
      <c r="H182" s="461"/>
      <c r="I182" s="461"/>
      <c r="J182" s="461"/>
      <c r="K182" s="461"/>
      <c r="L182" s="462"/>
    </row>
    <row r="183" spans="2:12" s="40" customFormat="1" ht="12.75">
      <c r="B183" s="445"/>
      <c r="C183" s="446"/>
      <c r="D183" s="447"/>
      <c r="F183" s="463"/>
      <c r="G183" s="464"/>
      <c r="H183" s="464"/>
      <c r="I183" s="464"/>
      <c r="J183" s="464"/>
      <c r="K183" s="464"/>
      <c r="L183" s="465"/>
    </row>
    <row r="184" spans="2:12" s="40" customFormat="1" ht="12.75">
      <c r="B184" s="448"/>
      <c r="C184" s="449"/>
      <c r="D184" s="450"/>
      <c r="F184" s="466"/>
      <c r="G184" s="467"/>
      <c r="H184" s="467"/>
      <c r="I184" s="467"/>
      <c r="J184" s="467"/>
      <c r="K184" s="467"/>
      <c r="L184" s="468"/>
    </row>
    <row r="185" s="40" customFormat="1" ht="12.75"/>
    <row r="186" spans="2:12" s="40" customFormat="1" ht="12.75" customHeight="1">
      <c r="B186" s="433" t="s">
        <v>109</v>
      </c>
      <c r="C186" s="434"/>
      <c r="D186" s="435"/>
      <c r="F186" s="460" t="s">
        <v>110</v>
      </c>
      <c r="G186" s="461"/>
      <c r="H186" s="461"/>
      <c r="I186" s="461"/>
      <c r="J186" s="461"/>
      <c r="K186" s="461"/>
      <c r="L186" s="462"/>
    </row>
    <row r="187" spans="2:12" s="40" customFormat="1" ht="12.75">
      <c r="B187" s="436"/>
      <c r="C187" s="437"/>
      <c r="D187" s="438"/>
      <c r="F187" s="463"/>
      <c r="G187" s="464"/>
      <c r="H187" s="464"/>
      <c r="I187" s="464"/>
      <c r="J187" s="464"/>
      <c r="K187" s="464"/>
      <c r="L187" s="465"/>
    </row>
    <row r="188" spans="2:12" s="40" customFormat="1" ht="12.75">
      <c r="B188" s="439"/>
      <c r="C188" s="440"/>
      <c r="D188" s="441"/>
      <c r="F188" s="466"/>
      <c r="G188" s="467"/>
      <c r="H188" s="467"/>
      <c r="I188" s="467"/>
      <c r="J188" s="467"/>
      <c r="K188" s="467"/>
      <c r="L188" s="468"/>
    </row>
    <row r="189" s="40" customFormat="1" ht="12.75"/>
    <row r="190" s="40" customFormat="1" ht="12.75" customHeight="1"/>
    <row r="191" s="40" customFormat="1" ht="12.75"/>
    <row r="192" s="40" customFormat="1" ht="12.75"/>
    <row r="193" s="40" customFormat="1" ht="12.75"/>
    <row r="194" s="40" customFormat="1" ht="12.75"/>
    <row r="195" s="40" customFormat="1" ht="12.75"/>
    <row r="196" s="40" customFormat="1" ht="12.75"/>
    <row r="197" s="40" customFormat="1" ht="12.75"/>
    <row r="198" s="40" customFormat="1" ht="12.75"/>
    <row r="199" s="40" customFormat="1" ht="12.75"/>
    <row r="200" s="40" customFormat="1" ht="12.75"/>
    <row r="201" s="40" customFormat="1" ht="12.75"/>
    <row r="202" s="40" customFormat="1" ht="12.75"/>
    <row r="203" s="40" customFormat="1" ht="12.75"/>
    <row r="204" s="40" customFormat="1" ht="12.75"/>
    <row r="205" s="40" customFormat="1" ht="12.75"/>
    <row r="206" s="40" customFormat="1" ht="12.75"/>
    <row r="207" s="40" customFormat="1" ht="12.75"/>
    <row r="208" s="40" customFormat="1" ht="12.75"/>
    <row r="209" s="40" customFormat="1" ht="12.75"/>
    <row r="210" s="40" customFormat="1" ht="12.75"/>
    <row r="211" s="40" customFormat="1" ht="12.75"/>
    <row r="212" s="40" customFormat="1" ht="12.75"/>
    <row r="213" s="40" customFormat="1" ht="12.75"/>
    <row r="214" s="40" customFormat="1" ht="12.75"/>
    <row r="215" s="40" customFormat="1" ht="12.75"/>
    <row r="216" s="40" customFormat="1" ht="12.75"/>
    <row r="217" s="40" customFormat="1" ht="12.75"/>
    <row r="218" s="40" customFormat="1" ht="12.75"/>
    <row r="219" s="40" customFormat="1" ht="12.75"/>
    <row r="220" s="40" customFormat="1" ht="12.75"/>
    <row r="221" s="40" customFormat="1" ht="12.75"/>
    <row r="222" s="40" customFormat="1" ht="12.75"/>
    <row r="223" s="40" customFormat="1" ht="12.75"/>
    <row r="224" s="40" customFormat="1" ht="12.75"/>
    <row r="225" s="40" customFormat="1" ht="12.75"/>
    <row r="226" s="40" customFormat="1" ht="12.75"/>
    <row r="227" s="40" customFormat="1" ht="12.75"/>
    <row r="228" s="40" customFormat="1" ht="12.75"/>
    <row r="229" s="40" customFormat="1" ht="12.75"/>
    <row r="230" s="40" customFormat="1" ht="12.75"/>
    <row r="231" s="40" customFormat="1" ht="12.75"/>
    <row r="232" s="40" customFormat="1" ht="12.75"/>
    <row r="233" s="40" customFormat="1" ht="12.75"/>
    <row r="234" s="40" customFormat="1" ht="12.75"/>
    <row r="235" s="40" customFormat="1" ht="12.75"/>
    <row r="236" s="40" customFormat="1" ht="12.75"/>
    <row r="237" s="40" customFormat="1" ht="12.75"/>
    <row r="238" s="40" customFormat="1" ht="12.75"/>
    <row r="239" s="40" customFormat="1" ht="12.75"/>
    <row r="240" s="40" customFormat="1" ht="12.75"/>
    <row r="241" s="40" customFormat="1" ht="12.75"/>
    <row r="242" s="40" customFormat="1" ht="12.75"/>
    <row r="243" s="40" customFormat="1" ht="12.75"/>
    <row r="244" s="40" customFormat="1" ht="12.75"/>
    <row r="245" s="40" customFormat="1" ht="12.75"/>
    <row r="246" s="40" customFormat="1" ht="12.75"/>
    <row r="247" s="40" customFormat="1" ht="12.75"/>
    <row r="248" s="40" customFormat="1" ht="12.75"/>
    <row r="249" s="40" customFormat="1" ht="12.75"/>
    <row r="250" s="40" customFormat="1" ht="12.75"/>
    <row r="251" s="40" customFormat="1" ht="12.75"/>
    <row r="252" s="40" customFormat="1" ht="12.75"/>
    <row r="253" s="40" customFormat="1" ht="12.75"/>
  </sheetData>
  <sheetProtection sheet="1" objects="1" scenarios="1"/>
  <mergeCells count="60">
    <mergeCell ref="F25:L26"/>
    <mergeCell ref="F27:L28"/>
    <mergeCell ref="F29:L30"/>
    <mergeCell ref="B59:D61"/>
    <mergeCell ref="F59:L61"/>
    <mergeCell ref="G19:L20"/>
    <mergeCell ref="H22:L23"/>
    <mergeCell ref="F49:L52"/>
    <mergeCell ref="B44:D46"/>
    <mergeCell ref="F73:L76"/>
    <mergeCell ref="B136:D138"/>
    <mergeCell ref="F136:L138"/>
    <mergeCell ref="B64:D66"/>
    <mergeCell ref="B68:D70"/>
    <mergeCell ref="F64:L71"/>
    <mergeCell ref="B96:D98"/>
    <mergeCell ref="F96:L102"/>
    <mergeCell ref="B86:D88"/>
    <mergeCell ref="B78:D80"/>
    <mergeCell ref="F118:L120"/>
    <mergeCell ref="F86:L89"/>
    <mergeCell ref="F113:L116"/>
    <mergeCell ref="B105:D107"/>
    <mergeCell ref="F78:L80"/>
    <mergeCell ref="E1:I6"/>
    <mergeCell ref="A4:D6"/>
    <mergeCell ref="B9:L16"/>
    <mergeCell ref="B49:D51"/>
    <mergeCell ref="B38:D40"/>
    <mergeCell ref="B100:D102"/>
    <mergeCell ref="F54:L56"/>
    <mergeCell ref="F91:L94"/>
    <mergeCell ref="B54:D56"/>
    <mergeCell ref="B73:D75"/>
    <mergeCell ref="B91:D93"/>
    <mergeCell ref="F129:L132"/>
    <mergeCell ref="F182:L184"/>
    <mergeCell ref="B129:D131"/>
    <mergeCell ref="B123:D125"/>
    <mergeCell ref="F162:L167"/>
    <mergeCell ref="F123:L125"/>
    <mergeCell ref="F104:L109"/>
    <mergeCell ref="B113:D115"/>
    <mergeCell ref="B118:D120"/>
    <mergeCell ref="B162:D164"/>
    <mergeCell ref="E169:L175"/>
    <mergeCell ref="B182:D184"/>
    <mergeCell ref="E144:L150"/>
    <mergeCell ref="F178:L180"/>
    <mergeCell ref="F140:L142"/>
    <mergeCell ref="F37:L41"/>
    <mergeCell ref="F43:L47"/>
    <mergeCell ref="B186:D188"/>
    <mergeCell ref="B178:D180"/>
    <mergeCell ref="B140:D142"/>
    <mergeCell ref="F186:L188"/>
    <mergeCell ref="B158:D160"/>
    <mergeCell ref="B154:D156"/>
    <mergeCell ref="F154:L156"/>
    <mergeCell ref="F158:L160"/>
  </mergeCells>
  <hyperlinks>
    <hyperlink ref="B178" r:id="rId1" display="http://bb.osha.de"/>
    <hyperlink ref="B178:D180" r:id="rId2" display="Hilfen des LAVG"/>
    <hyperlink ref="B182" r:id="rId3" display="www.las-bb.de/karla/"/>
    <hyperlink ref="B182:D184" r:id="rId4" display="Datenbank KarLA"/>
    <hyperlink ref="B186" r:id="rId5" display="www.las-bb.de/karla/"/>
    <hyperlink ref="B186:D188" r:id="rId6" display="Technische Regeln zur LärmVibrationsArbSchV (TRLV) mit Gefährdungstabellen bei Vibrationen                    "/>
  </hyperlinks>
  <printOptions/>
  <pageMargins left="0.787401575" right="0.787401575" top="0.984251969" bottom="0.984251969" header="0.4921259845" footer="0.4921259845"/>
  <pageSetup fitToWidth="2" horizontalDpi="600" verticalDpi="600" orientation="portrait" paperSize="9" scale="54" r:id="rId9"/>
  <rowBreaks count="1" manualBreakCount="1">
    <brk id="82" max="255" man="1"/>
  </rowBreaks>
  <colBreaks count="1" manualBreakCount="1">
    <brk id="13" max="65535" man="1"/>
  </colBreaks>
  <drawing r:id="rId8"/>
  <legacyDrawing r:id="rId7"/>
</worksheet>
</file>

<file path=xl/worksheets/sheet3.xml><?xml version="1.0" encoding="utf-8"?>
<worksheet xmlns="http://schemas.openxmlformats.org/spreadsheetml/2006/main" xmlns:r="http://schemas.openxmlformats.org/officeDocument/2006/relationships">
  <sheetPr codeName="Tabelle8">
    <pageSetUpPr fitToPage="1"/>
  </sheetPr>
  <dimension ref="A1:N46"/>
  <sheetViews>
    <sheetView showRowColHeaders="0" workbookViewId="0" topLeftCell="A1">
      <selection activeCell="M51" sqref="M51"/>
    </sheetView>
  </sheetViews>
  <sheetFormatPr defaultColWidth="11.421875" defaultRowHeight="12.75"/>
  <cols>
    <col min="1" max="1" width="9.7109375" style="0" customWidth="1"/>
    <col min="2" max="2" width="0.5625" style="0" customWidth="1"/>
    <col min="3" max="13" width="10.7109375" style="0" customWidth="1"/>
  </cols>
  <sheetData>
    <row r="1" spans="3:14" ht="15.75">
      <c r="C1" s="129"/>
      <c r="D1" s="630" t="s">
        <v>143</v>
      </c>
      <c r="E1" s="405"/>
      <c r="F1" s="405"/>
      <c r="G1" s="405"/>
      <c r="H1" s="405"/>
      <c r="I1" s="405"/>
      <c r="J1" s="405"/>
      <c r="K1" s="405"/>
      <c r="L1" s="10"/>
      <c r="M1" s="14">
        <f ca="1">TODAY()</f>
        <v>43782</v>
      </c>
      <c r="N1" s="11"/>
    </row>
    <row r="2" spans="3:13" ht="18" customHeight="1" thickBot="1">
      <c r="C2" s="130" t="s">
        <v>258</v>
      </c>
      <c r="D2" s="631"/>
      <c r="E2" s="631"/>
      <c r="F2" s="631"/>
      <c r="G2" s="631"/>
      <c r="H2" s="631"/>
      <c r="I2" s="631"/>
      <c r="J2" s="631"/>
      <c r="K2" s="631"/>
      <c r="L2" s="10"/>
      <c r="M2" s="10"/>
    </row>
    <row r="3" spans="1:13" ht="12.75">
      <c r="A3" s="636" t="s">
        <v>80</v>
      </c>
      <c r="B3" s="637"/>
      <c r="C3" s="637"/>
      <c r="D3" s="637"/>
      <c r="E3" s="638"/>
      <c r="F3" s="639" t="str">
        <f>IF(Rechner!I48&lt;=0," ",Rechner!I48)</f>
        <v> </v>
      </c>
      <c r="G3" s="640" t="e">
        <f>IF(#REF!&lt;=0," ",#REF!)</f>
        <v>#REF!</v>
      </c>
      <c r="H3" s="640" t="e">
        <f>IF(#REF!&lt;=0," ",#REF!)</f>
        <v>#REF!</v>
      </c>
      <c r="I3" s="640" t="e">
        <f>IF(#REF!&lt;=0," ",#REF!)</f>
        <v>#REF!</v>
      </c>
      <c r="J3" s="640" t="e">
        <f>IF(#REF!&lt;=0," ",#REF!)</f>
        <v>#REF!</v>
      </c>
      <c r="K3" s="640" t="e">
        <f>IF(#REF!&lt;=0," ",#REF!)</f>
        <v>#REF!</v>
      </c>
      <c r="L3" s="640" t="e">
        <f>IF(#REF!&lt;=0," ",#REF!)</f>
        <v>#REF!</v>
      </c>
      <c r="M3" s="641" t="e">
        <f>IF(#REF!&lt;=0," ",#REF!)</f>
        <v>#REF!</v>
      </c>
    </row>
    <row r="4" spans="1:13" ht="12.75">
      <c r="A4" s="642" t="s">
        <v>81</v>
      </c>
      <c r="B4" s="332"/>
      <c r="C4" s="332"/>
      <c r="D4" s="332"/>
      <c r="E4" s="643"/>
      <c r="F4" s="613" t="str">
        <f>IF(Rechner!I49&lt;=0," ",Rechner!I49)</f>
        <v> </v>
      </c>
      <c r="G4" s="601" t="e">
        <f>IF(#REF!&lt;=0," ",#REF!)</f>
        <v>#REF!</v>
      </c>
      <c r="H4" s="601" t="e">
        <f>IF(#REF!&lt;=0," ",#REF!)</f>
        <v>#REF!</v>
      </c>
      <c r="I4" s="601" t="e">
        <f>IF(#REF!&lt;=0," ",#REF!)</f>
        <v>#REF!</v>
      </c>
      <c r="J4" s="601" t="e">
        <f>IF(#REF!&lt;=0," ",#REF!)</f>
        <v>#REF!</v>
      </c>
      <c r="K4" s="601" t="e">
        <f>IF(#REF!&lt;=0," ",#REF!)</f>
        <v>#REF!</v>
      </c>
      <c r="L4" s="601" t="e">
        <f>IF(#REF!&lt;=0," ",#REF!)</f>
        <v>#REF!</v>
      </c>
      <c r="M4" s="602" t="e">
        <f>IF(#REF!&lt;=0," ",#REF!)</f>
        <v>#REF!</v>
      </c>
    </row>
    <row r="5" spans="1:13" ht="13.5" thickBot="1">
      <c r="A5" s="644" t="s">
        <v>82</v>
      </c>
      <c r="B5" s="645"/>
      <c r="C5" s="645"/>
      <c r="D5" s="645"/>
      <c r="E5" s="646"/>
      <c r="F5" s="616" t="str">
        <f>IF(Rechner!I50&lt;=0," ",Rechner!I50)</f>
        <v> </v>
      </c>
      <c r="G5" s="603" t="e">
        <f>IF(#REF!&lt;=0," ",#REF!)</f>
        <v>#REF!</v>
      </c>
      <c r="H5" s="603" t="e">
        <f>IF(#REF!&lt;=0," ",#REF!)</f>
        <v>#REF!</v>
      </c>
      <c r="I5" s="603" t="e">
        <f>IF(#REF!&lt;=0," ",#REF!)</f>
        <v>#REF!</v>
      </c>
      <c r="J5" s="603" t="e">
        <f>IF(#REF!&lt;=0," ",#REF!)</f>
        <v>#REF!</v>
      </c>
      <c r="K5" s="603" t="e">
        <f>IF(#REF!&lt;=0," ",#REF!)</f>
        <v>#REF!</v>
      </c>
      <c r="L5" s="603" t="e">
        <f>IF(#REF!&lt;=0," ",#REF!)</f>
        <v>#REF!</v>
      </c>
      <c r="M5" s="604" t="e">
        <f>IF(#REF!&lt;=0," ",#REF!)</f>
        <v>#REF!</v>
      </c>
    </row>
    <row r="6" spans="1:13" ht="4.5" customHeight="1" thickBot="1">
      <c r="A6" s="12"/>
      <c r="B6" s="13"/>
      <c r="C6" s="13"/>
      <c r="D6" s="13"/>
      <c r="E6" s="13"/>
      <c r="F6" s="13"/>
      <c r="G6" s="13"/>
      <c r="H6" s="13"/>
      <c r="I6" s="13"/>
      <c r="J6" s="13"/>
      <c r="K6" s="13"/>
      <c r="L6" s="13"/>
      <c r="M6" s="13"/>
    </row>
    <row r="7" spans="1:13" ht="12.75">
      <c r="A7" s="103" t="s">
        <v>16</v>
      </c>
      <c r="B7" s="13"/>
      <c r="C7" s="627" t="s">
        <v>44</v>
      </c>
      <c r="D7" s="628"/>
      <c r="E7" s="628"/>
      <c r="F7" s="629"/>
      <c r="G7" s="624" t="s">
        <v>45</v>
      </c>
      <c r="H7" s="625"/>
      <c r="I7" s="626"/>
      <c r="J7" s="621" t="s">
        <v>14</v>
      </c>
      <c r="K7" s="622"/>
      <c r="L7" s="622"/>
      <c r="M7" s="623"/>
    </row>
    <row r="8" spans="1:13" ht="12.75">
      <c r="A8" s="104">
        <v>1</v>
      </c>
      <c r="B8" s="13"/>
      <c r="C8" s="605" t="str">
        <f>IF(Rechner!E55&lt;=0," ",Rechner!E55)</f>
        <v> </v>
      </c>
      <c r="D8" s="606"/>
      <c r="E8" s="606"/>
      <c r="F8" s="607"/>
      <c r="G8" s="611" t="str">
        <f>IF(Rechner!I55&lt;=0," ",Rechner!I55)</f>
        <v> </v>
      </c>
      <c r="H8" s="612"/>
      <c r="I8" s="613"/>
      <c r="J8" s="601" t="str">
        <f>IF(Rechner!M55&lt;=0," ",Rechner!M55)</f>
        <v> </v>
      </c>
      <c r="K8" s="601"/>
      <c r="L8" s="601"/>
      <c r="M8" s="602"/>
    </row>
    <row r="9" spans="1:13" ht="12.75">
      <c r="A9" s="104">
        <v>2</v>
      </c>
      <c r="B9" s="13"/>
      <c r="C9" s="605" t="str">
        <f>IF(Rechner!E56&lt;=0," ",Rechner!E56)</f>
        <v> </v>
      </c>
      <c r="D9" s="606"/>
      <c r="E9" s="606"/>
      <c r="F9" s="607"/>
      <c r="G9" s="611" t="str">
        <f>IF(Rechner!I56&lt;=0," ",Rechner!I56)</f>
        <v> </v>
      </c>
      <c r="H9" s="612"/>
      <c r="I9" s="613"/>
      <c r="J9" s="601" t="str">
        <f>IF(Rechner!M56&lt;=0," ",Rechner!M56)</f>
        <v> </v>
      </c>
      <c r="K9" s="601"/>
      <c r="L9" s="601"/>
      <c r="M9" s="602"/>
    </row>
    <row r="10" spans="1:13" ht="12.75">
      <c r="A10" s="104">
        <v>3</v>
      </c>
      <c r="B10" s="13"/>
      <c r="C10" s="605" t="str">
        <f>IF(Rechner!E57&lt;=0," ",Rechner!E57)</f>
        <v> </v>
      </c>
      <c r="D10" s="606"/>
      <c r="E10" s="606"/>
      <c r="F10" s="607"/>
      <c r="G10" s="611" t="str">
        <f>IF(Rechner!I57&lt;=0," ",Rechner!I57)</f>
        <v> </v>
      </c>
      <c r="H10" s="612"/>
      <c r="I10" s="613"/>
      <c r="J10" s="601" t="str">
        <f>IF(Rechner!M57&lt;=0," ",Rechner!M57)</f>
        <v> </v>
      </c>
      <c r="K10" s="601"/>
      <c r="L10" s="601"/>
      <c r="M10" s="602"/>
    </row>
    <row r="11" spans="1:13" ht="12.75">
      <c r="A11" s="104">
        <v>4</v>
      </c>
      <c r="B11" s="13"/>
      <c r="C11" s="605" t="str">
        <f>IF(Rechner!E58&lt;=0," ",Rechner!E58)</f>
        <v> </v>
      </c>
      <c r="D11" s="606"/>
      <c r="E11" s="606"/>
      <c r="F11" s="607"/>
      <c r="G11" s="611" t="str">
        <f>IF(Rechner!I58&lt;=0," ",Rechner!I58)</f>
        <v> </v>
      </c>
      <c r="H11" s="612"/>
      <c r="I11" s="613"/>
      <c r="J11" s="601" t="str">
        <f>IF(Rechner!M58&lt;=0," ",Rechner!M58)</f>
        <v> </v>
      </c>
      <c r="K11" s="601"/>
      <c r="L11" s="601"/>
      <c r="M11" s="602"/>
    </row>
    <row r="12" spans="1:13" ht="12.75">
      <c r="A12" s="104">
        <v>5</v>
      </c>
      <c r="B12" s="13"/>
      <c r="C12" s="605" t="str">
        <f>IF(Rechner!E59&lt;=0," ",Rechner!E59)</f>
        <v> </v>
      </c>
      <c r="D12" s="606"/>
      <c r="E12" s="606"/>
      <c r="F12" s="607"/>
      <c r="G12" s="611" t="str">
        <f>IF(Rechner!I59&lt;=0," ",Rechner!I59)</f>
        <v> </v>
      </c>
      <c r="H12" s="612"/>
      <c r="I12" s="613"/>
      <c r="J12" s="601" t="str">
        <f>IF(Rechner!M59&lt;=0," ",Rechner!M59)</f>
        <v> </v>
      </c>
      <c r="K12" s="601"/>
      <c r="L12" s="601"/>
      <c r="M12" s="602"/>
    </row>
    <row r="13" spans="1:13" ht="12.75">
      <c r="A13" s="104">
        <v>6</v>
      </c>
      <c r="B13" s="13"/>
      <c r="C13" s="605" t="str">
        <f>IF(Rechner!E60&lt;=0," ",Rechner!E60)</f>
        <v> </v>
      </c>
      <c r="D13" s="606"/>
      <c r="E13" s="606"/>
      <c r="F13" s="607"/>
      <c r="G13" s="611" t="str">
        <f>IF(Rechner!I60&lt;=0," ",Rechner!I60)</f>
        <v> </v>
      </c>
      <c r="H13" s="612"/>
      <c r="I13" s="613"/>
      <c r="J13" s="601" t="str">
        <f>IF(Rechner!M60&lt;=0," ",Rechner!M60)</f>
        <v> </v>
      </c>
      <c r="K13" s="601"/>
      <c r="L13" s="601"/>
      <c r="M13" s="602"/>
    </row>
    <row r="14" spans="1:13" ht="12.75">
      <c r="A14" s="104">
        <v>7</v>
      </c>
      <c r="B14" s="13"/>
      <c r="C14" s="605" t="str">
        <f>IF(Rechner!E61&lt;=0," ",Rechner!E61)</f>
        <v> </v>
      </c>
      <c r="D14" s="606"/>
      <c r="E14" s="606"/>
      <c r="F14" s="607"/>
      <c r="G14" s="611" t="str">
        <f>IF(Rechner!I61&lt;=0," ",Rechner!I61)</f>
        <v> </v>
      </c>
      <c r="H14" s="612"/>
      <c r="I14" s="613"/>
      <c r="J14" s="601" t="str">
        <f>IF(Rechner!M61&lt;=0," ",Rechner!M61)</f>
        <v> </v>
      </c>
      <c r="K14" s="601"/>
      <c r="L14" s="601"/>
      <c r="M14" s="602"/>
    </row>
    <row r="15" spans="1:13" ht="13.5" thickBot="1">
      <c r="A15" s="105">
        <v>8</v>
      </c>
      <c r="B15" s="13"/>
      <c r="C15" s="608" t="str">
        <f>IF(Rechner!E62&lt;=0," ",Rechner!E62)</f>
        <v> </v>
      </c>
      <c r="D15" s="609"/>
      <c r="E15" s="609"/>
      <c r="F15" s="610"/>
      <c r="G15" s="614" t="str">
        <f>IF(Rechner!I62&lt;=0," ",Rechner!I62)</f>
        <v> </v>
      </c>
      <c r="H15" s="615"/>
      <c r="I15" s="616"/>
      <c r="J15" s="603" t="str">
        <f>IF(Rechner!M62&lt;=0," ",Rechner!M62)</f>
        <v> </v>
      </c>
      <c r="K15" s="603"/>
      <c r="L15" s="603"/>
      <c r="M15" s="604"/>
    </row>
    <row r="16" spans="1:13" ht="4.5" customHeight="1" thickBot="1">
      <c r="A16" s="13"/>
      <c r="B16" s="13"/>
      <c r="C16" s="13"/>
      <c r="D16" s="13"/>
      <c r="E16" s="13"/>
      <c r="F16" s="620"/>
      <c r="G16" s="431"/>
      <c r="H16" s="431"/>
      <c r="I16" s="431"/>
      <c r="J16" s="431"/>
      <c r="K16" s="431"/>
      <c r="L16" s="431"/>
      <c r="M16" s="431"/>
    </row>
    <row r="17" spans="1:13" ht="12.75">
      <c r="A17" s="598" t="s">
        <v>18</v>
      </c>
      <c r="B17" s="13"/>
      <c r="C17" s="575" t="s">
        <v>49</v>
      </c>
      <c r="D17" s="576"/>
      <c r="E17" s="564" t="s">
        <v>17</v>
      </c>
      <c r="F17" s="565"/>
      <c r="G17" s="555"/>
      <c r="H17" s="617" t="s">
        <v>52</v>
      </c>
      <c r="I17" s="618"/>
      <c r="J17" s="618"/>
      <c r="K17" s="576"/>
      <c r="L17" s="554" t="s">
        <v>84</v>
      </c>
      <c r="M17" s="555"/>
    </row>
    <row r="18" spans="1:13" ht="13.5" thickBot="1">
      <c r="A18" s="599"/>
      <c r="B18" s="13"/>
      <c r="C18" s="84" t="s">
        <v>32</v>
      </c>
      <c r="D18" s="85" t="s">
        <v>51</v>
      </c>
      <c r="E18" s="334"/>
      <c r="F18" s="405"/>
      <c r="G18" s="417"/>
      <c r="H18" s="567"/>
      <c r="I18" s="431"/>
      <c r="J18" s="431"/>
      <c r="K18" s="619"/>
      <c r="L18" s="121" t="s">
        <v>83</v>
      </c>
      <c r="M18" s="122" t="s">
        <v>33</v>
      </c>
    </row>
    <row r="19" spans="1:13" ht="14.25">
      <c r="A19" s="600"/>
      <c r="B19" s="13"/>
      <c r="C19" s="89" t="s">
        <v>34</v>
      </c>
      <c r="D19" s="86" t="s">
        <v>50</v>
      </c>
      <c r="E19" s="89" t="s">
        <v>9</v>
      </c>
      <c r="F19" s="15" t="s">
        <v>10</v>
      </c>
      <c r="G19" s="90" t="s">
        <v>29</v>
      </c>
      <c r="H19" s="96"/>
      <c r="I19" s="15" t="s">
        <v>36</v>
      </c>
      <c r="J19" s="90" t="s">
        <v>35</v>
      </c>
      <c r="K19" s="102"/>
      <c r="L19" s="89" t="s">
        <v>85</v>
      </c>
      <c r="M19" s="86" t="s">
        <v>86</v>
      </c>
    </row>
    <row r="20" spans="1:13" ht="12.75" customHeight="1">
      <c r="A20" s="104">
        <v>1</v>
      </c>
      <c r="B20" s="13"/>
      <c r="C20" s="106" t="str">
        <f>IF(AND(Rechner!E10&lt;=0,Rechner!G10&lt;=0)," ",Rechner!H10)</f>
        <v> </v>
      </c>
      <c r="D20" s="87" t="str">
        <f>IF(AND(Rechner!E10&lt;=0,Rechner!G10&lt;=0)," ",Rechner!I10)</f>
        <v> </v>
      </c>
      <c r="E20" s="91" t="str">
        <f>IF(Rechner!K10&lt;=0," ",Rechner!K10)</f>
        <v> </v>
      </c>
      <c r="F20" s="8" t="str">
        <f>IF(Rechner!L10&lt;=0," ",Rechner!L10)</f>
        <v> </v>
      </c>
      <c r="G20" s="92" t="str">
        <f>IF(Rechner!M10&lt;=0," ",Rechner!M10)</f>
        <v> </v>
      </c>
      <c r="H20" s="97"/>
      <c r="I20" s="98" t="str">
        <f>IF(Rechner!F22&lt;=0," ",Rechner!F22)</f>
        <v> </v>
      </c>
      <c r="J20" s="99" t="str">
        <f>IF(Rechner!G22&lt;=0," ",Rechner!G22)</f>
        <v> </v>
      </c>
      <c r="L20" s="106" t="str">
        <f>IF(Rechner!P10&lt;=0," ",Rechner!P10)</f>
        <v> </v>
      </c>
      <c r="M20" s="116" t="str">
        <f>IF(Rechner!R10&lt;=0," ",Rechner!R10)</f>
        <v> </v>
      </c>
    </row>
    <row r="21" spans="1:13" ht="12.75" customHeight="1">
      <c r="A21" s="104">
        <v>2</v>
      </c>
      <c r="B21" s="13"/>
      <c r="C21" s="106" t="str">
        <f>IF(AND(Rechner!E11&lt;=0,Rechner!G11&lt;=0)," ",Rechner!H11)</f>
        <v> </v>
      </c>
      <c r="D21" s="87" t="str">
        <f>IF(AND(Rechner!E11&lt;=0,Rechner!G11&lt;=0)," ",Rechner!I11)</f>
        <v> </v>
      </c>
      <c r="E21" s="91" t="str">
        <f>IF(Rechner!K11&lt;=0," ",Rechner!K11)</f>
        <v> </v>
      </c>
      <c r="F21" s="8" t="str">
        <f>IF(Rechner!L11&lt;=0," ",Rechner!L11)</f>
        <v> </v>
      </c>
      <c r="G21" s="92" t="str">
        <f>IF(Rechner!M11&lt;=0," ",Rechner!M11)</f>
        <v> </v>
      </c>
      <c r="H21" s="97"/>
      <c r="I21" s="98" t="str">
        <f>IF(Rechner!F23&lt;=0," ",Rechner!F23)</f>
        <v> </v>
      </c>
      <c r="J21" s="99" t="str">
        <f>IF(Rechner!G23&lt;=0," ",Rechner!G23)</f>
        <v> </v>
      </c>
      <c r="L21" s="106" t="str">
        <f>IF(Rechner!P11&lt;=0," ",Rechner!P11)</f>
        <v> </v>
      </c>
      <c r="M21" s="116" t="str">
        <f>IF(Rechner!R11&lt;=0," ",Rechner!R11)</f>
        <v> </v>
      </c>
    </row>
    <row r="22" spans="1:13" ht="12.75" customHeight="1">
      <c r="A22" s="104">
        <v>3</v>
      </c>
      <c r="B22" s="13"/>
      <c r="C22" s="106" t="str">
        <f>IF(AND(Rechner!E12&lt;=0,Rechner!G12&lt;=0)," ",Rechner!H12)</f>
        <v> </v>
      </c>
      <c r="D22" s="87" t="str">
        <f>IF(AND(Rechner!E12&lt;=0,Rechner!G12&lt;=0)," ",Rechner!I12)</f>
        <v> </v>
      </c>
      <c r="E22" s="91" t="str">
        <f>IF(Rechner!K12&lt;=0," ",Rechner!K12)</f>
        <v> </v>
      </c>
      <c r="F22" s="8" t="str">
        <f>IF(Rechner!L12&lt;=0," ",Rechner!L12)</f>
        <v> </v>
      </c>
      <c r="G22" s="92" t="str">
        <f>IF(Rechner!M12&lt;=0," ",Rechner!M12)</f>
        <v> </v>
      </c>
      <c r="H22" s="97"/>
      <c r="I22" s="98" t="str">
        <f>IF(Rechner!F24&lt;=0," ",Rechner!F24)</f>
        <v> </v>
      </c>
      <c r="J22" s="99" t="str">
        <f>IF(Rechner!G24&lt;=0," ",Rechner!G24)</f>
        <v> </v>
      </c>
      <c r="L22" s="106" t="str">
        <f>IF(Rechner!P12&lt;=0," ",Rechner!P12)</f>
        <v> </v>
      </c>
      <c r="M22" s="116" t="str">
        <f>IF(Rechner!R12&lt;=0," ",Rechner!R12)</f>
        <v> </v>
      </c>
    </row>
    <row r="23" spans="1:13" ht="12.75" customHeight="1">
      <c r="A23" s="104">
        <v>4</v>
      </c>
      <c r="B23" s="13"/>
      <c r="C23" s="106" t="str">
        <f>IF(AND(Rechner!E13&lt;=0,Rechner!G13&lt;=0)," ",Rechner!H13)</f>
        <v> </v>
      </c>
      <c r="D23" s="87" t="str">
        <f>IF(AND(Rechner!E13&lt;=0,Rechner!G13&lt;=0)," ",Rechner!I13)</f>
        <v> </v>
      </c>
      <c r="E23" s="91" t="str">
        <f>IF(Rechner!K13&lt;=0," ",Rechner!K13)</f>
        <v> </v>
      </c>
      <c r="F23" s="8" t="str">
        <f>IF(Rechner!L13&lt;=0," ",Rechner!L13)</f>
        <v> </v>
      </c>
      <c r="G23" s="92" t="str">
        <f>IF(Rechner!M13&lt;=0," ",Rechner!M13)</f>
        <v> </v>
      </c>
      <c r="H23" s="97"/>
      <c r="I23" s="98" t="str">
        <f>IF(Rechner!F25&lt;=0," ",Rechner!F25)</f>
        <v> </v>
      </c>
      <c r="J23" s="99" t="str">
        <f>IF(Rechner!G25&lt;=0," ",Rechner!G25)</f>
        <v> </v>
      </c>
      <c r="L23" s="106" t="str">
        <f>IF(Rechner!P13&lt;=0," ",Rechner!P13)</f>
        <v> </v>
      </c>
      <c r="M23" s="116" t="str">
        <f>IF(Rechner!R13&lt;=0," ",Rechner!R13)</f>
        <v> </v>
      </c>
    </row>
    <row r="24" spans="1:13" ht="12.75" customHeight="1">
      <c r="A24" s="104">
        <v>5</v>
      </c>
      <c r="B24" s="13"/>
      <c r="C24" s="106" t="str">
        <f>IF(AND(Rechner!E14&lt;=0,Rechner!G14&lt;=0)," ",Rechner!H14)</f>
        <v> </v>
      </c>
      <c r="D24" s="87" t="str">
        <f>IF(AND(Rechner!E14&lt;=0,Rechner!G14&lt;=0)," ",Rechner!I14)</f>
        <v> </v>
      </c>
      <c r="E24" s="91" t="str">
        <f>IF(Rechner!K14&lt;=0," ",Rechner!K14)</f>
        <v> </v>
      </c>
      <c r="F24" s="8" t="str">
        <f>IF(Rechner!L14&lt;=0," ",Rechner!L14)</f>
        <v> </v>
      </c>
      <c r="G24" s="92" t="str">
        <f>IF(Rechner!M14&lt;=0," ",Rechner!M14)</f>
        <v> </v>
      </c>
      <c r="H24" s="97"/>
      <c r="I24" s="98" t="str">
        <f>IF(Rechner!F26&lt;=0," ",Rechner!F26)</f>
        <v> </v>
      </c>
      <c r="J24" s="99" t="str">
        <f>IF(Rechner!G26&lt;=0," ",Rechner!G26)</f>
        <v> </v>
      </c>
      <c r="L24" s="106" t="str">
        <f>IF(Rechner!P14&lt;=0," ",Rechner!P14)</f>
        <v> </v>
      </c>
      <c r="M24" s="116" t="str">
        <f>IF(Rechner!R14&lt;=0," ",Rechner!R14)</f>
        <v> </v>
      </c>
    </row>
    <row r="25" spans="1:13" ht="12.75" customHeight="1">
      <c r="A25" s="104">
        <v>6</v>
      </c>
      <c r="B25" s="13"/>
      <c r="C25" s="106" t="str">
        <f>IF(AND(Rechner!E15&lt;=0,Rechner!G15&lt;=0)," ",Rechner!H15)</f>
        <v> </v>
      </c>
      <c r="D25" s="87" t="str">
        <f>IF(AND(Rechner!E15&lt;=0,Rechner!G15&lt;=0)," ",Rechner!I15)</f>
        <v> </v>
      </c>
      <c r="E25" s="91" t="str">
        <f>IF(Rechner!K15&lt;=0," ",Rechner!K15)</f>
        <v> </v>
      </c>
      <c r="F25" s="8" t="str">
        <f>IF(Rechner!L15&lt;=0," ",Rechner!L15)</f>
        <v> </v>
      </c>
      <c r="G25" s="92" t="str">
        <f>IF(Rechner!M15&lt;=0," ",Rechner!M15)</f>
        <v> </v>
      </c>
      <c r="H25" s="97"/>
      <c r="I25" s="98" t="str">
        <f>IF(Rechner!F27&lt;=0," ",Rechner!F27)</f>
        <v> </v>
      </c>
      <c r="J25" s="99" t="str">
        <f>IF(Rechner!G27&lt;=0," ",Rechner!G27)</f>
        <v> </v>
      </c>
      <c r="L25" s="106" t="str">
        <f>IF(Rechner!P15&lt;=0," ",Rechner!P15)</f>
        <v> </v>
      </c>
      <c r="M25" s="116" t="str">
        <f>IF(Rechner!R15&lt;=0," ",Rechner!R15)</f>
        <v> </v>
      </c>
    </row>
    <row r="26" spans="1:13" ht="12.75" customHeight="1">
      <c r="A26" s="104">
        <v>7</v>
      </c>
      <c r="B26" s="13"/>
      <c r="C26" s="106" t="str">
        <f>IF(AND(Rechner!E16&lt;=0,Rechner!G16&lt;=0)," ",Rechner!H16)</f>
        <v> </v>
      </c>
      <c r="D26" s="87" t="str">
        <f>IF(AND(Rechner!E16&lt;=0,Rechner!G16&lt;=0)," ",Rechner!I16)</f>
        <v> </v>
      </c>
      <c r="E26" s="91" t="str">
        <f>IF(Rechner!K16&lt;=0," ",Rechner!K16)</f>
        <v> </v>
      </c>
      <c r="F26" s="8" t="str">
        <f>IF(Rechner!L16&lt;=0," ",Rechner!L16)</f>
        <v> </v>
      </c>
      <c r="G26" s="92" t="str">
        <f>IF(Rechner!M16&lt;=0," ",Rechner!M16)</f>
        <v> </v>
      </c>
      <c r="H26" s="97"/>
      <c r="I26" s="98" t="str">
        <f>IF(Rechner!F28&lt;=0," ",Rechner!F28)</f>
        <v> </v>
      </c>
      <c r="J26" s="99" t="str">
        <f>IF(Rechner!G28&lt;=0," ",Rechner!G28)</f>
        <v> </v>
      </c>
      <c r="L26" s="106" t="str">
        <f>IF(Rechner!P16&lt;=0," ",Rechner!P16)</f>
        <v> </v>
      </c>
      <c r="M26" s="116" t="str">
        <f>IF(Rechner!R16&lt;=0," ",Rechner!R16)</f>
        <v> </v>
      </c>
    </row>
    <row r="27" spans="1:13" ht="12.75" customHeight="1" thickBot="1">
      <c r="A27" s="105">
        <v>8</v>
      </c>
      <c r="B27" s="13"/>
      <c r="C27" s="107" t="str">
        <f>IF(AND(Rechner!E17&lt;=0,Rechner!G17&lt;=0)," ",Rechner!H17)</f>
        <v> </v>
      </c>
      <c r="D27" s="88" t="str">
        <f>IF(AND(Rechner!E17&lt;=0,Rechner!G17&lt;=0)," ",Rechner!I17)</f>
        <v> </v>
      </c>
      <c r="E27" s="93" t="str">
        <f>IF(Rechner!K17&lt;=0," ",Rechner!K17)</f>
        <v> </v>
      </c>
      <c r="F27" s="94" t="str">
        <f>IF(Rechner!L17&lt;=0," ",Rechner!L17)</f>
        <v> </v>
      </c>
      <c r="G27" s="95" t="str">
        <f>IF(Rechner!M17&lt;=0," ",Rechner!M17)</f>
        <v> </v>
      </c>
      <c r="H27" s="97"/>
      <c r="I27" s="100" t="str">
        <f>IF(Rechner!F29&lt;=0," ",Rechner!F29)</f>
        <v> </v>
      </c>
      <c r="J27" s="101" t="str">
        <f>IF(Rechner!G29&lt;=0," ",Rechner!G29)</f>
        <v> </v>
      </c>
      <c r="L27" s="107" t="str">
        <f>IF(Rechner!P17&lt;=0," ",Rechner!P17)</f>
        <v> </v>
      </c>
      <c r="M27" s="117" t="str">
        <f>IF(Rechner!R17&lt;=0," ",Rechner!R17)</f>
        <v> </v>
      </c>
    </row>
    <row r="28" spans="1:13" ht="4.5" customHeight="1" thickBot="1">
      <c r="A28" s="13"/>
      <c r="B28" s="13"/>
      <c r="C28" s="13"/>
      <c r="D28" s="13"/>
      <c r="E28" s="13"/>
      <c r="F28" s="13"/>
      <c r="G28" s="13"/>
      <c r="H28" s="13"/>
      <c r="I28" s="13"/>
      <c r="J28" s="13"/>
      <c r="K28" s="13"/>
      <c r="L28" s="13"/>
      <c r="M28" s="13"/>
    </row>
    <row r="29" spans="1:13" ht="12.75" customHeight="1" thickTop="1">
      <c r="A29" s="554" t="s">
        <v>58</v>
      </c>
      <c r="B29" s="566"/>
      <c r="C29" s="566"/>
      <c r="D29" s="566"/>
      <c r="E29" s="566"/>
      <c r="F29" s="126" t="s">
        <v>60</v>
      </c>
      <c r="G29" s="127"/>
      <c r="H29" s="128" t="s">
        <v>59</v>
      </c>
      <c r="I29" s="127"/>
      <c r="J29" s="577" t="s">
        <v>38</v>
      </c>
      <c r="K29" s="577"/>
      <c r="L29" s="577"/>
      <c r="M29" s="578"/>
    </row>
    <row r="30" spans="1:13" ht="12.75" customHeight="1">
      <c r="A30" s="567"/>
      <c r="B30" s="431"/>
      <c r="C30" s="431"/>
      <c r="D30" s="431"/>
      <c r="E30" s="431"/>
      <c r="F30" s="556" t="s">
        <v>62</v>
      </c>
      <c r="G30" s="557"/>
      <c r="H30" s="561" t="s">
        <v>61</v>
      </c>
      <c r="I30" s="557"/>
      <c r="J30" s="579"/>
      <c r="K30" s="579"/>
      <c r="L30" s="579"/>
      <c r="M30" s="580"/>
    </row>
    <row r="31" spans="1:13" ht="12.75" customHeight="1">
      <c r="A31" s="84" t="s">
        <v>70</v>
      </c>
      <c r="B31" s="13"/>
      <c r="C31" s="108" t="s">
        <v>9</v>
      </c>
      <c r="D31" s="109" t="s">
        <v>71</v>
      </c>
      <c r="E31" s="13"/>
      <c r="F31" s="558"/>
      <c r="G31" s="557"/>
      <c r="H31" s="562"/>
      <c r="I31" s="557"/>
      <c r="J31" s="573" t="s">
        <v>54</v>
      </c>
      <c r="K31" s="574"/>
      <c r="L31" s="568" t="str">
        <f>IF(Rechner!P23&lt;=0," ",Rechner!P23)</f>
        <v> </v>
      </c>
      <c r="M31" s="570" t="s">
        <v>53</v>
      </c>
    </row>
    <row r="32" spans="1:13" ht="12.75" customHeight="1">
      <c r="A32" s="634">
        <v>1</v>
      </c>
      <c r="B32" s="635"/>
      <c r="C32" s="110" t="str">
        <f>IF(Rechner!K37&lt;=0," ",Rechner!K37)</f>
        <v> </v>
      </c>
      <c r="D32" s="110" t="str">
        <f>IF(Rechner!L37&lt;=0," ",Rechner!L37)</f>
        <v> </v>
      </c>
      <c r="E32" s="13"/>
      <c r="F32" s="559"/>
      <c r="G32" s="560"/>
      <c r="H32" s="563"/>
      <c r="I32" s="560"/>
      <c r="J32" s="574"/>
      <c r="K32" s="574"/>
      <c r="L32" s="569"/>
      <c r="M32" s="571"/>
    </row>
    <row r="33" spans="1:13" ht="12.75" customHeight="1">
      <c r="A33" s="634">
        <v>2</v>
      </c>
      <c r="B33" s="635"/>
      <c r="C33" s="110" t="str">
        <f>IF(Rechner!K38&lt;=0," ",Rechner!K38)</f>
        <v> </v>
      </c>
      <c r="D33" s="110" t="str">
        <f>IF(Rechner!L38&lt;=0," ",Rechner!L38)</f>
        <v> </v>
      </c>
      <c r="E33" s="649" t="s">
        <v>43</v>
      </c>
      <c r="F33" s="585" t="str">
        <f>IF(Rechner!P38&gt;0,CONCATENATE("Achtung: Werte ermittelt mit dämmender Wirkung von Gehörschutz (Dämmwert    ",(Rechner!P38)," dB)!  Bitte wiederholen ohne Dämmwirkung!"),Rechner!B31)</f>
        <v>Maßnahmen (siehe auch Anmerkungen*): bei möglicher Gefährdung stets Gefährdungsbeurteilung mit Dokumentation, 
branchenüblichen Stand der Technik und mittelbare Gefährdungen beachten</v>
      </c>
      <c r="G33" s="586"/>
      <c r="H33" s="586"/>
      <c r="I33" s="587"/>
      <c r="J33" s="583" t="s">
        <v>92</v>
      </c>
      <c r="K33" s="581" t="str">
        <f>IF(Rechner!R23&lt;=0," ",Rechner!R23)</f>
        <v> </v>
      </c>
      <c r="L33" s="632" t="s">
        <v>91</v>
      </c>
      <c r="M33" s="633"/>
    </row>
    <row r="34" spans="1:13" ht="12.75" customHeight="1">
      <c r="A34" s="634">
        <v>3</v>
      </c>
      <c r="B34" s="635"/>
      <c r="C34" s="110" t="str">
        <f>IF(Rechner!K39&lt;=0," ",Rechner!K39)</f>
        <v> </v>
      </c>
      <c r="D34" s="110" t="str">
        <f>IF(Rechner!L39&lt;=0," ",Rechner!L39)</f>
        <v> </v>
      </c>
      <c r="E34" s="650"/>
      <c r="F34" s="588"/>
      <c r="G34" s="589"/>
      <c r="H34" s="589"/>
      <c r="I34" s="590"/>
      <c r="J34" s="584"/>
      <c r="K34" s="582"/>
      <c r="L34" s="290"/>
      <c r="M34" s="633"/>
    </row>
    <row r="35" spans="1:13" ht="12.75" customHeight="1">
      <c r="A35" s="634">
        <v>4</v>
      </c>
      <c r="B35" s="635"/>
      <c r="C35" s="110" t="str">
        <f>IF(Rechner!K40&lt;=0," ",Rechner!K40)</f>
        <v> </v>
      </c>
      <c r="D35" s="110" t="str">
        <f>IF(Rechner!L40&lt;=0," ",Rechner!L40)</f>
        <v> </v>
      </c>
      <c r="E35" s="650"/>
      <c r="F35" s="588"/>
      <c r="G35" s="589"/>
      <c r="H35" s="589"/>
      <c r="I35" s="590"/>
      <c r="J35" s="596" t="s">
        <v>56</v>
      </c>
      <c r="K35" s="596"/>
      <c r="L35" s="596"/>
      <c r="M35" s="597"/>
    </row>
    <row r="36" spans="1:13" ht="12.75" customHeight="1">
      <c r="A36" s="634">
        <v>5</v>
      </c>
      <c r="B36" s="635"/>
      <c r="C36" s="110" t="str">
        <f>IF(Rechner!K41&lt;=0," ",Rechner!K41)</f>
        <v> </v>
      </c>
      <c r="D36" s="110" t="str">
        <f>IF(Rechner!L41&lt;=0," ",Rechner!L41)</f>
        <v> </v>
      </c>
      <c r="E36" s="651"/>
      <c r="F36" s="588"/>
      <c r="G36" s="589"/>
      <c r="H36" s="589"/>
      <c r="I36" s="590"/>
      <c r="J36" s="596"/>
      <c r="K36" s="596"/>
      <c r="L36" s="596"/>
      <c r="M36" s="597"/>
    </row>
    <row r="37" spans="1:13" ht="12.75" customHeight="1">
      <c r="A37" s="634">
        <v>6</v>
      </c>
      <c r="B37" s="635"/>
      <c r="C37" s="110" t="str">
        <f>IF(Rechner!K42&lt;=0," ",Rechner!K42)</f>
        <v> </v>
      </c>
      <c r="D37" s="110" t="str">
        <f>IF(Rechner!L42&lt;=0," ",Rechner!L42)</f>
        <v> </v>
      </c>
      <c r="E37" s="647" t="str">
        <f>IF(Rechner!M42&lt;=0," ",Rechner!M42)</f>
        <v> </v>
      </c>
      <c r="F37" s="588"/>
      <c r="G37" s="589"/>
      <c r="H37" s="589"/>
      <c r="I37" s="590"/>
      <c r="J37" s="573" t="s">
        <v>57</v>
      </c>
      <c r="K37" s="574"/>
      <c r="L37" s="568" t="str">
        <f>IF(Rechner!R28&lt;=0," ",Rechner!R28)</f>
        <v> </v>
      </c>
      <c r="M37" s="570" t="s">
        <v>55</v>
      </c>
    </row>
    <row r="38" spans="1:13" ht="12.75" customHeight="1" thickBot="1">
      <c r="A38" s="652">
        <v>7</v>
      </c>
      <c r="B38" s="653"/>
      <c r="C38" s="111" t="str">
        <f>IF(Rechner!K43&lt;=0," ",Rechner!K43)</f>
        <v> </v>
      </c>
      <c r="D38" s="111" t="str">
        <f>IF(Rechner!L43&lt;=0," ",Rechner!L43)</f>
        <v> </v>
      </c>
      <c r="E38" s="648"/>
      <c r="F38" s="591"/>
      <c r="G38" s="592"/>
      <c r="H38" s="592"/>
      <c r="I38" s="593"/>
      <c r="J38" s="594"/>
      <c r="K38" s="594"/>
      <c r="L38" s="572"/>
      <c r="M38" s="595"/>
    </row>
    <row r="42" spans="4:7" ht="12.75">
      <c r="D42" s="123"/>
      <c r="E42" s="123"/>
      <c r="F42" s="123"/>
      <c r="G42" s="123"/>
    </row>
    <row r="43" spans="4:7" ht="12.75">
      <c r="D43" s="124"/>
      <c r="E43" s="125"/>
      <c r="F43" s="124"/>
      <c r="G43" s="125"/>
    </row>
    <row r="44" spans="4:7" ht="12.75">
      <c r="D44" s="125"/>
      <c r="E44" s="125"/>
      <c r="F44" s="125"/>
      <c r="G44" s="125"/>
    </row>
    <row r="45" spans="4:7" ht="12.75">
      <c r="D45" s="125"/>
      <c r="E45" s="125"/>
      <c r="F45" s="125"/>
      <c r="G45" s="125"/>
    </row>
    <row r="46" ht="12.75">
      <c r="E46" s="120"/>
    </row>
  </sheetData>
  <sheetProtection sheet="1"/>
  <mergeCells count="65">
    <mergeCell ref="E37:E38"/>
    <mergeCell ref="E33:E36"/>
    <mergeCell ref="A35:B35"/>
    <mergeCell ref="A36:B36"/>
    <mergeCell ref="A37:B37"/>
    <mergeCell ref="A38:B38"/>
    <mergeCell ref="D1:K2"/>
    <mergeCell ref="L33:M34"/>
    <mergeCell ref="A32:B32"/>
    <mergeCell ref="A33:B33"/>
    <mergeCell ref="A34:B34"/>
    <mergeCell ref="A3:E3"/>
    <mergeCell ref="F3:M3"/>
    <mergeCell ref="A4:E4"/>
    <mergeCell ref="F4:M4"/>
    <mergeCell ref="A5:E5"/>
    <mergeCell ref="F5:M5"/>
    <mergeCell ref="J7:M7"/>
    <mergeCell ref="G7:I7"/>
    <mergeCell ref="C7:F7"/>
    <mergeCell ref="J8:M8"/>
    <mergeCell ref="J9:M9"/>
    <mergeCell ref="C8:F8"/>
    <mergeCell ref="C9:F9"/>
    <mergeCell ref="G8:I8"/>
    <mergeCell ref="G9:I9"/>
    <mergeCell ref="J10:M10"/>
    <mergeCell ref="J11:M11"/>
    <mergeCell ref="C10:F10"/>
    <mergeCell ref="C11:F11"/>
    <mergeCell ref="G10:I10"/>
    <mergeCell ref="G11:I11"/>
    <mergeCell ref="J12:M12"/>
    <mergeCell ref="J13:M13"/>
    <mergeCell ref="C12:F12"/>
    <mergeCell ref="C13:F13"/>
    <mergeCell ref="G12:I12"/>
    <mergeCell ref="G13:I13"/>
    <mergeCell ref="J16:M16"/>
    <mergeCell ref="A17:A19"/>
    <mergeCell ref="J14:M14"/>
    <mergeCell ref="J15:M15"/>
    <mergeCell ref="C14:F14"/>
    <mergeCell ref="C15:F15"/>
    <mergeCell ref="G14:I14"/>
    <mergeCell ref="G15:I15"/>
    <mergeCell ref="H17:K18"/>
    <mergeCell ref="F16:I16"/>
    <mergeCell ref="L37:L38"/>
    <mergeCell ref="J31:K32"/>
    <mergeCell ref="C17:D17"/>
    <mergeCell ref="J29:M30"/>
    <mergeCell ref="K33:K34"/>
    <mergeCell ref="J33:J34"/>
    <mergeCell ref="F33:I38"/>
    <mergeCell ref="J37:K38"/>
    <mergeCell ref="M37:M38"/>
    <mergeCell ref="J35:M36"/>
    <mergeCell ref="L17:M17"/>
    <mergeCell ref="F30:G32"/>
    <mergeCell ref="H30:I32"/>
    <mergeCell ref="E17:G18"/>
    <mergeCell ref="A29:E30"/>
    <mergeCell ref="L31:L32"/>
    <mergeCell ref="M31:M32"/>
  </mergeCells>
  <dataValidations count="1">
    <dataValidation type="whole" allowBlank="1" showInputMessage="1" showErrorMessage="1" sqref="F20:F27 I21:I27">
      <formula1>0</formula1>
      <formula2>23</formula2>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sheetPr codeName="Tabelle1"/>
  <dimension ref="A1:AT360"/>
  <sheetViews>
    <sheetView showRowColHeaders="0" workbookViewId="0" topLeftCell="A1">
      <selection activeCell="P21" sqref="P21"/>
    </sheetView>
  </sheetViews>
  <sheetFormatPr defaultColWidth="11.421875" defaultRowHeight="12.75"/>
  <cols>
    <col min="1" max="1" width="8.7109375" style="42" customWidth="1"/>
    <col min="2" max="2" width="10.7109375" style="138" customWidth="1"/>
    <col min="3" max="3" width="2.7109375" style="138" customWidth="1"/>
    <col min="4" max="4" width="6.7109375" style="138" customWidth="1"/>
    <col min="5" max="5" width="10.7109375" style="138" customWidth="1"/>
    <col min="6" max="6" width="6.7109375" style="138" customWidth="1"/>
    <col min="7" max="8" width="10.7109375" style="138" customWidth="1"/>
    <col min="9" max="10" width="2.7109375" style="138" customWidth="1"/>
    <col min="11" max="13" width="10.7109375" style="138" customWidth="1"/>
    <col min="14" max="14" width="2.7109375" style="138" customWidth="1"/>
    <col min="15" max="16" width="10.7109375" style="138" customWidth="1"/>
    <col min="17" max="17" width="2.7109375" style="138" customWidth="1"/>
    <col min="18" max="24" width="10.7109375" style="138" customWidth="1"/>
    <col min="25" max="25" width="10.7109375" style="138" hidden="1" customWidth="1"/>
    <col min="26" max="26" width="11.421875" style="138" hidden="1" customWidth="1"/>
    <col min="27" max="16384" width="11.421875" style="138" customWidth="1"/>
  </cols>
  <sheetData>
    <row r="1" spans="2:46" ht="12.75" customHeight="1">
      <c r="B1" s="137"/>
      <c r="C1" s="137"/>
      <c r="D1" s="728" t="s">
        <v>132</v>
      </c>
      <c r="E1" s="323"/>
      <c r="F1" s="323"/>
      <c r="G1" s="323"/>
      <c r="H1" s="323"/>
      <c r="I1" s="323"/>
      <c r="J1" s="323"/>
      <c r="K1" s="323"/>
      <c r="L1" s="323"/>
      <c r="M1" s="323"/>
      <c r="N1" s="323"/>
      <c r="O1" s="729" t="s">
        <v>203</v>
      </c>
      <c r="P1" s="407"/>
      <c r="Q1" s="407"/>
      <c r="R1" s="407"/>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row>
    <row r="2" spans="2:46" ht="12.75" customHeight="1">
      <c r="B2" s="137"/>
      <c r="C2" s="137"/>
      <c r="D2" s="323"/>
      <c r="E2" s="323"/>
      <c r="F2" s="323"/>
      <c r="G2" s="323"/>
      <c r="H2" s="323"/>
      <c r="I2" s="323"/>
      <c r="J2" s="323"/>
      <c r="K2" s="323"/>
      <c r="L2" s="323"/>
      <c r="M2" s="323"/>
      <c r="N2" s="323"/>
      <c r="O2" s="407"/>
      <c r="P2" s="407"/>
      <c r="Q2" s="407"/>
      <c r="R2" s="407"/>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row>
    <row r="3" spans="2:46" ht="12.75" customHeight="1">
      <c r="B3" s="137"/>
      <c r="C3" s="137"/>
      <c r="D3" s="323"/>
      <c r="E3" s="323"/>
      <c r="F3" s="323"/>
      <c r="G3" s="323"/>
      <c r="H3" s="323"/>
      <c r="I3" s="323"/>
      <c r="J3" s="323"/>
      <c r="K3" s="323"/>
      <c r="L3" s="323"/>
      <c r="M3" s="323"/>
      <c r="N3" s="323"/>
      <c r="O3" s="407"/>
      <c r="P3" s="407"/>
      <c r="Q3" s="407"/>
      <c r="R3" s="407"/>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row>
    <row r="4" spans="2:46" ht="12.75" customHeight="1">
      <c r="B4" s="137"/>
      <c r="C4" s="137"/>
      <c r="D4" s="137"/>
      <c r="E4" s="686"/>
      <c r="F4" s="686"/>
      <c r="G4" s="686"/>
      <c r="H4" s="686"/>
      <c r="I4" s="686"/>
      <c r="J4" s="686"/>
      <c r="K4" s="686"/>
      <c r="L4" s="686"/>
      <c r="M4" s="686"/>
      <c r="N4" s="686"/>
      <c r="O4" s="139"/>
      <c r="P4" s="140"/>
      <c r="Q4" s="137"/>
      <c r="R4" s="137"/>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row>
    <row r="5" spans="2:46" ht="12.75" customHeight="1">
      <c r="B5" s="137"/>
      <c r="C5" s="137"/>
      <c r="D5" s="137"/>
      <c r="E5" s="686"/>
      <c r="F5" s="686"/>
      <c r="G5" s="686"/>
      <c r="H5" s="686"/>
      <c r="I5" s="686"/>
      <c r="J5" s="686"/>
      <c r="K5" s="686"/>
      <c r="L5" s="686"/>
      <c r="M5" s="686"/>
      <c r="N5" s="686"/>
      <c r="O5" s="139"/>
      <c r="P5" s="137"/>
      <c r="Q5" s="137"/>
      <c r="R5" s="137"/>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row>
    <row r="6" spans="2:46" ht="12.75">
      <c r="B6" s="477" t="s">
        <v>186</v>
      </c>
      <c r="C6" s="478"/>
      <c r="D6" s="478"/>
      <c r="E6" s="478"/>
      <c r="F6" s="478"/>
      <c r="G6" s="478"/>
      <c r="H6" s="478"/>
      <c r="I6" s="478"/>
      <c r="J6" s="478"/>
      <c r="K6" s="478"/>
      <c r="L6" s="478"/>
      <c r="M6" s="478"/>
      <c r="N6" s="523"/>
      <c r="O6" s="523"/>
      <c r="P6" s="523"/>
      <c r="Q6" s="523"/>
      <c r="R6" s="524"/>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row>
    <row r="7" spans="2:46" ht="12.75">
      <c r="B7" s="480"/>
      <c r="C7" s="481"/>
      <c r="D7" s="481"/>
      <c r="E7" s="481"/>
      <c r="F7" s="481"/>
      <c r="G7" s="481"/>
      <c r="H7" s="481"/>
      <c r="I7" s="481"/>
      <c r="J7" s="481"/>
      <c r="K7" s="481"/>
      <c r="L7" s="481"/>
      <c r="M7" s="481"/>
      <c r="N7" s="503"/>
      <c r="O7" s="503"/>
      <c r="P7" s="503"/>
      <c r="Q7" s="503"/>
      <c r="R7" s="504"/>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row>
    <row r="8" spans="2:46" ht="12.75">
      <c r="B8" s="480"/>
      <c r="C8" s="481"/>
      <c r="D8" s="481"/>
      <c r="E8" s="481"/>
      <c r="F8" s="481"/>
      <c r="G8" s="481"/>
      <c r="H8" s="481"/>
      <c r="I8" s="481"/>
      <c r="J8" s="481"/>
      <c r="K8" s="481"/>
      <c r="L8" s="481"/>
      <c r="M8" s="481"/>
      <c r="N8" s="503"/>
      <c r="O8" s="503"/>
      <c r="P8" s="503"/>
      <c r="Q8" s="503"/>
      <c r="R8" s="504"/>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row>
    <row r="9" spans="2:46" ht="12.75">
      <c r="B9" s="480"/>
      <c r="C9" s="481"/>
      <c r="D9" s="481"/>
      <c r="E9" s="481"/>
      <c r="F9" s="481"/>
      <c r="G9" s="481"/>
      <c r="H9" s="481"/>
      <c r="I9" s="481"/>
      <c r="J9" s="481"/>
      <c r="K9" s="481"/>
      <c r="L9" s="481"/>
      <c r="M9" s="481"/>
      <c r="N9" s="503"/>
      <c r="O9" s="503"/>
      <c r="P9" s="503"/>
      <c r="Q9" s="503"/>
      <c r="R9" s="504"/>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row>
    <row r="10" spans="2:46" ht="12.75">
      <c r="B10" s="502"/>
      <c r="C10" s="503"/>
      <c r="D10" s="503"/>
      <c r="E10" s="503"/>
      <c r="F10" s="503"/>
      <c r="G10" s="503"/>
      <c r="H10" s="503"/>
      <c r="I10" s="503"/>
      <c r="J10" s="503"/>
      <c r="K10" s="503"/>
      <c r="L10" s="503"/>
      <c r="M10" s="503"/>
      <c r="N10" s="503"/>
      <c r="O10" s="503"/>
      <c r="P10" s="503"/>
      <c r="Q10" s="503"/>
      <c r="R10" s="504"/>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row>
    <row r="11" spans="2:46" ht="12.75">
      <c r="B11" s="502"/>
      <c r="C11" s="503"/>
      <c r="D11" s="503"/>
      <c r="E11" s="503"/>
      <c r="F11" s="503"/>
      <c r="G11" s="503"/>
      <c r="H11" s="503"/>
      <c r="I11" s="503"/>
      <c r="J11" s="503"/>
      <c r="K11" s="503"/>
      <c r="L11" s="503"/>
      <c r="M11" s="503"/>
      <c r="N11" s="503"/>
      <c r="O11" s="503"/>
      <c r="P11" s="503"/>
      <c r="Q11" s="503"/>
      <c r="R11" s="504"/>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row>
    <row r="12" spans="2:46" ht="12.75">
      <c r="B12" s="502"/>
      <c r="C12" s="503"/>
      <c r="D12" s="503"/>
      <c r="E12" s="503"/>
      <c r="F12" s="503"/>
      <c r="G12" s="503"/>
      <c r="H12" s="503"/>
      <c r="I12" s="503"/>
      <c r="J12" s="503"/>
      <c r="K12" s="503"/>
      <c r="L12" s="503"/>
      <c r="M12" s="503"/>
      <c r="N12" s="503"/>
      <c r="O12" s="503"/>
      <c r="P12" s="503"/>
      <c r="Q12" s="503"/>
      <c r="R12" s="504"/>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row>
    <row r="13" spans="2:46" ht="13.5" thickBot="1">
      <c r="B13" s="499"/>
      <c r="C13" s="500"/>
      <c r="D13" s="500"/>
      <c r="E13" s="500"/>
      <c r="F13" s="500"/>
      <c r="G13" s="500"/>
      <c r="H13" s="500"/>
      <c r="I13" s="500"/>
      <c r="J13" s="500"/>
      <c r="K13" s="500"/>
      <c r="L13" s="500"/>
      <c r="M13" s="500"/>
      <c r="N13" s="500"/>
      <c r="O13" s="500"/>
      <c r="P13" s="500"/>
      <c r="Q13" s="500"/>
      <c r="R13" s="50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row>
    <row r="14" spans="2:46" ht="12.75">
      <c r="B14" s="730" t="s">
        <v>142</v>
      </c>
      <c r="C14" s="731"/>
      <c r="D14" s="731"/>
      <c r="E14" s="731"/>
      <c r="F14" s="731"/>
      <c r="G14" s="731"/>
      <c r="H14" s="731"/>
      <c r="I14" s="731"/>
      <c r="J14" s="731"/>
      <c r="K14" s="731"/>
      <c r="L14" s="731"/>
      <c r="M14" s="731"/>
      <c r="N14" s="731"/>
      <c r="O14" s="731"/>
      <c r="P14" s="731"/>
      <c r="Q14" s="731"/>
      <c r="R14" s="73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row>
    <row r="15" spans="2:46" ht="13.5" thickBot="1">
      <c r="B15" s="733"/>
      <c r="C15" s="734"/>
      <c r="D15" s="734"/>
      <c r="E15" s="734"/>
      <c r="F15" s="734"/>
      <c r="G15" s="734"/>
      <c r="H15" s="734"/>
      <c r="I15" s="734"/>
      <c r="J15" s="734"/>
      <c r="K15" s="734"/>
      <c r="L15" s="734"/>
      <c r="M15" s="734"/>
      <c r="N15" s="734"/>
      <c r="O15" s="734"/>
      <c r="P15" s="734"/>
      <c r="Q15" s="734"/>
      <c r="R15" s="735"/>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row>
    <row r="16" spans="2:46" ht="12.75">
      <c r="B16" s="662" t="s">
        <v>11</v>
      </c>
      <c r="C16" s="42"/>
      <c r="D16" s="685" t="s">
        <v>122</v>
      </c>
      <c r="E16" s="687"/>
      <c r="F16" s="687"/>
      <c r="G16" s="155"/>
      <c r="H16" s="682" t="s">
        <v>125</v>
      </c>
      <c r="I16" s="683"/>
      <c r="J16" s="683"/>
      <c r="K16" s="683"/>
      <c r="L16" s="156"/>
      <c r="M16" s="662" t="s">
        <v>116</v>
      </c>
      <c r="N16" s="550"/>
      <c r="O16" s="550"/>
      <c r="P16" s="680" t="s">
        <v>135</v>
      </c>
      <c r="Q16" s="680"/>
      <c r="R16" s="680"/>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row>
    <row r="17" spans="2:46" ht="12.75" customHeight="1">
      <c r="B17" s="663"/>
      <c r="C17" s="685" t="s">
        <v>126</v>
      </c>
      <c r="D17" s="323"/>
      <c r="E17" s="323"/>
      <c r="F17" s="323"/>
      <c r="G17" s="156"/>
      <c r="H17" s="684"/>
      <c r="I17" s="684"/>
      <c r="J17" s="684"/>
      <c r="K17" s="684"/>
      <c r="L17" s="156"/>
      <c r="M17" s="550"/>
      <c r="N17" s="550"/>
      <c r="O17" s="550"/>
      <c r="P17" s="323"/>
      <c r="Q17" s="323"/>
      <c r="R17" s="323"/>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row>
    <row r="18" spans="2:46" ht="12.75">
      <c r="B18" s="500"/>
      <c r="C18" s="323"/>
      <c r="D18" s="323"/>
      <c r="E18" s="323"/>
      <c r="F18" s="323"/>
      <c r="G18" s="156"/>
      <c r="H18" s="500"/>
      <c r="I18" s="500"/>
      <c r="J18" s="500"/>
      <c r="K18" s="500"/>
      <c r="L18" s="157"/>
      <c r="M18" s="550"/>
      <c r="N18" s="550"/>
      <c r="O18" s="550"/>
      <c r="P18" s="153" t="s">
        <v>114</v>
      </c>
      <c r="Q18" s="42"/>
      <c r="R18" s="153" t="s">
        <v>115</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row>
    <row r="19" spans="2:46" ht="12.75" customHeight="1">
      <c r="B19" s="144">
        <v>1</v>
      </c>
      <c r="C19" s="42"/>
      <c r="D19" s="173">
        <f>IF(AND(OR(E19="HM",E19="L",N19&lt;&gt;""),Rechner!H10=" "),"?",)</f>
        <v>0</v>
      </c>
      <c r="E19" s="154"/>
      <c r="F19" s="42"/>
      <c r="G19" s="712"/>
      <c r="H19" s="713"/>
      <c r="I19" s="713"/>
      <c r="J19" s="713"/>
      <c r="K19" s="713"/>
      <c r="L19" s="714"/>
      <c r="M19" s="9"/>
      <c r="N19" s="223">
        <f>IF(G19="","",IF(G19=$Z$19,9,IF(G19=$Z$20,5,IF(G19=$Z$21,5,IF(G19=$Z$22,5,IF(G19=$Z$23,3,IF(G19=$Z$24,0,)))))))</f>
      </c>
      <c r="O19" s="83">
        <f aca="true" t="shared" si="0" ref="O19:O26">IF(OR(AND($E19="HM",N19&gt;0,$P19&lt;=0),AND($E19="L",N19&gt;0,$R19&lt;=0),AND(ISNUMBER(E38),ISTEXT(N19)),AND(N19=0,OR(P19&gt;0,R19&gt;0)),AND(OR(N19=3,N19=5,N19=9),ISBLANK(E19)),AND($N19="",OR($P19&gt;0,$R19&gt;0)),AND(ISNUMBER(Q19),ISNUMBER(N19),Q19&lt;N19)),"?",)</f>
        <v>0</v>
      </c>
      <c r="P19" s="154"/>
      <c r="Q19" s="173">
        <f aca="true" t="shared" si="1" ref="Q19:Q26">IF(OR(E19="",N19="",N19=0),0,IF(E19="HM",P19,IF(E19="L",R19)))</f>
        <v>0</v>
      </c>
      <c r="R19" s="154"/>
      <c r="S19" s="42"/>
      <c r="T19" s="42"/>
      <c r="U19" s="42"/>
      <c r="V19" s="42"/>
      <c r="W19" s="42"/>
      <c r="X19" s="42"/>
      <c r="Y19" s="42" t="s">
        <v>123</v>
      </c>
      <c r="Z19" s="42" t="s">
        <v>117</v>
      </c>
      <c r="AA19" s="42"/>
      <c r="AB19" s="42"/>
      <c r="AC19" s="42"/>
      <c r="AD19" s="42"/>
      <c r="AE19" s="42"/>
      <c r="AF19" s="42"/>
      <c r="AG19" s="42"/>
      <c r="AH19" s="42"/>
      <c r="AI19" s="42"/>
      <c r="AJ19" s="42"/>
      <c r="AK19" s="42"/>
      <c r="AL19" s="42"/>
      <c r="AM19" s="42"/>
      <c r="AN19" s="42"/>
      <c r="AO19" s="42"/>
      <c r="AP19" s="42"/>
      <c r="AQ19" s="42"/>
      <c r="AR19" s="42"/>
      <c r="AS19" s="42"/>
      <c r="AT19" s="42"/>
    </row>
    <row r="20" spans="2:46" ht="12.75">
      <c r="B20" s="144">
        <v>2</v>
      </c>
      <c r="C20" s="42"/>
      <c r="D20" s="173">
        <f>IF(AND(OR(E20="HM",E20="L",N20&lt;&gt;""),Rechner!H11=" "),"?",)</f>
        <v>0</v>
      </c>
      <c r="E20" s="154"/>
      <c r="F20" s="42"/>
      <c r="G20" s="712"/>
      <c r="H20" s="713"/>
      <c r="I20" s="713"/>
      <c r="J20" s="713"/>
      <c r="K20" s="713"/>
      <c r="L20" s="714"/>
      <c r="M20" s="9"/>
      <c r="N20" s="223">
        <f aca="true" t="shared" si="2" ref="N20:N26">IF(G20="","",IF(G20=$Z$19,9,IF(G20=$Z$20,5,IF(G20=$Z$21,5,IF(G20=$Z$22,5,IF(G20=$Z$23,3,IF(G20=$Z$24,0,)))))))</f>
      </c>
      <c r="O20" s="83">
        <f t="shared" si="0"/>
        <v>0</v>
      </c>
      <c r="P20" s="154"/>
      <c r="Q20" s="173">
        <f t="shared" si="1"/>
        <v>0</v>
      </c>
      <c r="R20" s="154"/>
      <c r="S20" s="42"/>
      <c r="T20" s="42"/>
      <c r="U20" s="42"/>
      <c r="V20" s="42"/>
      <c r="W20" s="42"/>
      <c r="X20" s="42"/>
      <c r="Y20" s="42" t="s">
        <v>124</v>
      </c>
      <c r="Z20" s="42" t="s">
        <v>118</v>
      </c>
      <c r="AA20" s="42"/>
      <c r="AB20" s="42"/>
      <c r="AC20" s="42"/>
      <c r="AD20" s="42"/>
      <c r="AE20" s="42"/>
      <c r="AF20" s="42"/>
      <c r="AG20" s="42"/>
      <c r="AH20" s="42"/>
      <c r="AI20" s="42"/>
      <c r="AJ20" s="42"/>
      <c r="AK20" s="42"/>
      <c r="AL20" s="42"/>
      <c r="AM20" s="42"/>
      <c r="AN20" s="42"/>
      <c r="AO20" s="42"/>
      <c r="AP20" s="42"/>
      <c r="AQ20" s="42"/>
      <c r="AR20" s="42"/>
      <c r="AS20" s="42"/>
      <c r="AT20" s="42"/>
    </row>
    <row r="21" spans="2:46" ht="12.75" customHeight="1">
      <c r="B21" s="144">
        <v>3</v>
      </c>
      <c r="C21" s="42"/>
      <c r="D21" s="173">
        <f>IF(AND(OR(E21="HM",E21="L",N21&lt;&gt;""),Rechner!H12=" "),"?",)</f>
        <v>0</v>
      </c>
      <c r="E21" s="154"/>
      <c r="F21" s="42"/>
      <c r="G21" s="712"/>
      <c r="H21" s="713"/>
      <c r="I21" s="713"/>
      <c r="J21" s="713"/>
      <c r="K21" s="713"/>
      <c r="L21" s="714"/>
      <c r="M21" s="9"/>
      <c r="N21" s="223">
        <f t="shared" si="2"/>
      </c>
      <c r="O21" s="83">
        <f t="shared" si="0"/>
        <v>0</v>
      </c>
      <c r="P21" s="154"/>
      <c r="Q21" s="173">
        <f t="shared" si="1"/>
        <v>0</v>
      </c>
      <c r="R21" s="154"/>
      <c r="S21" s="42"/>
      <c r="T21" s="42"/>
      <c r="U21" s="42"/>
      <c r="V21" s="42"/>
      <c r="W21" s="42"/>
      <c r="X21" s="42"/>
      <c r="Y21" s="42"/>
      <c r="Z21" s="42" t="s">
        <v>119</v>
      </c>
      <c r="AA21" s="42"/>
      <c r="AB21" s="42"/>
      <c r="AC21" s="42"/>
      <c r="AD21" s="42"/>
      <c r="AE21" s="42"/>
      <c r="AF21" s="42"/>
      <c r="AG21" s="42"/>
      <c r="AH21" s="42"/>
      <c r="AI21" s="42"/>
      <c r="AJ21" s="42"/>
      <c r="AK21" s="42"/>
      <c r="AL21" s="42"/>
      <c r="AM21" s="42"/>
      <c r="AN21" s="42"/>
      <c r="AO21" s="42"/>
      <c r="AP21" s="42"/>
      <c r="AQ21" s="42"/>
      <c r="AR21" s="42"/>
      <c r="AS21" s="42"/>
      <c r="AT21" s="42"/>
    </row>
    <row r="22" spans="2:46" ht="12.75" customHeight="1">
      <c r="B22" s="144">
        <v>4</v>
      </c>
      <c r="C22" s="42"/>
      <c r="D22" s="173">
        <f>IF(AND(OR(E22="HM",E22="L",N22&lt;&gt;""),Rechner!H13=" "),"?",)</f>
        <v>0</v>
      </c>
      <c r="E22" s="154"/>
      <c r="F22" s="42"/>
      <c r="G22" s="712"/>
      <c r="H22" s="713"/>
      <c r="I22" s="713"/>
      <c r="J22" s="713"/>
      <c r="K22" s="713"/>
      <c r="L22" s="714"/>
      <c r="M22" s="9"/>
      <c r="N22" s="223">
        <f t="shared" si="2"/>
      </c>
      <c r="O22" s="83">
        <f t="shared" si="0"/>
        <v>0</v>
      </c>
      <c r="P22" s="154"/>
      <c r="Q22" s="173">
        <f t="shared" si="1"/>
        <v>0</v>
      </c>
      <c r="R22" s="154"/>
      <c r="S22" s="42"/>
      <c r="T22" s="42"/>
      <c r="U22" s="42"/>
      <c r="V22" s="42"/>
      <c r="W22" s="42"/>
      <c r="X22" s="42"/>
      <c r="Y22" s="42"/>
      <c r="Z22" s="42" t="s">
        <v>120</v>
      </c>
      <c r="AA22" s="42"/>
      <c r="AB22" s="42"/>
      <c r="AC22" s="42"/>
      <c r="AD22" s="42"/>
      <c r="AE22" s="42"/>
      <c r="AF22" s="42"/>
      <c r="AG22" s="42"/>
      <c r="AH22" s="42"/>
      <c r="AI22" s="42"/>
      <c r="AJ22" s="42"/>
      <c r="AK22" s="42"/>
      <c r="AL22" s="42"/>
      <c r="AM22" s="42"/>
      <c r="AN22" s="42"/>
      <c r="AO22" s="42"/>
      <c r="AP22" s="42"/>
      <c r="AQ22" s="42"/>
      <c r="AR22" s="42"/>
      <c r="AS22" s="42"/>
      <c r="AT22" s="42"/>
    </row>
    <row r="23" spans="2:46" ht="12.75" customHeight="1">
      <c r="B23" s="144">
        <v>5</v>
      </c>
      <c r="C23" s="42"/>
      <c r="D23" s="173">
        <f>IF(AND(OR(E23="HM",E23="L",N23&lt;&gt;""),Rechner!H14=" "),"?",)</f>
        <v>0</v>
      </c>
      <c r="E23" s="154"/>
      <c r="F23" s="42"/>
      <c r="G23" s="712"/>
      <c r="H23" s="713"/>
      <c r="I23" s="713"/>
      <c r="J23" s="713"/>
      <c r="K23" s="713"/>
      <c r="L23" s="714"/>
      <c r="M23" s="9"/>
      <c r="N23" s="223">
        <f t="shared" si="2"/>
      </c>
      <c r="O23" s="83">
        <f t="shared" si="0"/>
        <v>0</v>
      </c>
      <c r="P23" s="154"/>
      <c r="Q23" s="173">
        <f t="shared" si="1"/>
        <v>0</v>
      </c>
      <c r="R23" s="154"/>
      <c r="S23" s="42"/>
      <c r="T23" s="42"/>
      <c r="U23" s="42"/>
      <c r="V23" s="42"/>
      <c r="W23" s="42"/>
      <c r="X23" s="42"/>
      <c r="Y23" s="42"/>
      <c r="Z23" s="42" t="s">
        <v>121</v>
      </c>
      <c r="AA23" s="42"/>
      <c r="AB23" s="42"/>
      <c r="AC23" s="42"/>
      <c r="AD23" s="42"/>
      <c r="AE23" s="42"/>
      <c r="AF23" s="42"/>
      <c r="AG23" s="42"/>
      <c r="AH23" s="42"/>
      <c r="AI23" s="42"/>
      <c r="AJ23" s="42"/>
      <c r="AK23" s="42"/>
      <c r="AL23" s="42"/>
      <c r="AM23" s="42"/>
      <c r="AN23" s="42"/>
      <c r="AO23" s="42"/>
      <c r="AP23" s="42"/>
      <c r="AQ23" s="42"/>
      <c r="AR23" s="42"/>
      <c r="AS23" s="42"/>
      <c r="AT23" s="42"/>
    </row>
    <row r="24" spans="2:46" ht="12.75" customHeight="1">
      <c r="B24" s="144">
        <v>6</v>
      </c>
      <c r="C24" s="42"/>
      <c r="D24" s="173">
        <f>IF(AND(OR(E24="HM",E24="L",N24&lt;&gt;""),Rechner!H15=" "),"?",)</f>
        <v>0</v>
      </c>
      <c r="E24" s="154"/>
      <c r="F24" s="42"/>
      <c r="G24" s="712"/>
      <c r="H24" s="713"/>
      <c r="I24" s="713"/>
      <c r="J24" s="713"/>
      <c r="K24" s="713"/>
      <c r="L24" s="714"/>
      <c r="M24" s="9"/>
      <c r="N24" s="223">
        <f t="shared" si="2"/>
      </c>
      <c r="O24" s="83">
        <f t="shared" si="0"/>
        <v>0</v>
      </c>
      <c r="P24" s="154"/>
      <c r="Q24" s="173">
        <f t="shared" si="1"/>
        <v>0</v>
      </c>
      <c r="R24" s="154"/>
      <c r="S24" s="42"/>
      <c r="T24" s="195"/>
      <c r="U24" s="42"/>
      <c r="V24" s="42"/>
      <c r="W24" s="42"/>
      <c r="X24" s="42"/>
      <c r="Y24" s="42"/>
      <c r="Z24" s="42" t="s">
        <v>156</v>
      </c>
      <c r="AA24" s="42"/>
      <c r="AB24" s="42"/>
      <c r="AC24" s="42"/>
      <c r="AD24" s="42"/>
      <c r="AE24" s="42"/>
      <c r="AF24" s="42"/>
      <c r="AG24" s="42"/>
      <c r="AH24" s="42"/>
      <c r="AI24" s="42"/>
      <c r="AJ24" s="42"/>
      <c r="AK24" s="42"/>
      <c r="AL24" s="42"/>
      <c r="AM24" s="42"/>
      <c r="AN24" s="42"/>
      <c r="AO24" s="42"/>
      <c r="AP24" s="42"/>
      <c r="AQ24" s="42"/>
      <c r="AR24" s="42"/>
      <c r="AS24" s="42"/>
      <c r="AT24" s="42"/>
    </row>
    <row r="25" spans="2:46" ht="12.75" customHeight="1">
      <c r="B25" s="144">
        <v>7</v>
      </c>
      <c r="C25" s="42"/>
      <c r="D25" s="173">
        <f>IF(AND(OR(E25="HM",E25="L",N25&lt;&gt;""),Rechner!H16=" "),"?",)</f>
        <v>0</v>
      </c>
      <c r="E25" s="154"/>
      <c r="F25" s="42"/>
      <c r="G25" s="712"/>
      <c r="H25" s="713"/>
      <c r="I25" s="713"/>
      <c r="J25" s="713"/>
      <c r="K25" s="713"/>
      <c r="L25" s="714"/>
      <c r="M25" s="9"/>
      <c r="N25" s="223">
        <f t="shared" si="2"/>
      </c>
      <c r="O25" s="83">
        <f t="shared" si="0"/>
        <v>0</v>
      </c>
      <c r="P25" s="154"/>
      <c r="Q25" s="173">
        <f t="shared" si="1"/>
        <v>0</v>
      </c>
      <c r="R25" s="154"/>
      <c r="S25" s="42"/>
      <c r="T25" s="195"/>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row>
    <row r="26" spans="2:46" ht="12.75" customHeight="1">
      <c r="B26" s="144">
        <v>8</v>
      </c>
      <c r="C26" s="42"/>
      <c r="D26" s="173">
        <f>IF(AND(OR(E26="HM",E26="L",N26&lt;&gt;""),Rechner!H17=" "),"?",)</f>
        <v>0</v>
      </c>
      <c r="E26" s="154"/>
      <c r="F26" s="42"/>
      <c r="G26" s="712"/>
      <c r="H26" s="713"/>
      <c r="I26" s="713"/>
      <c r="J26" s="713"/>
      <c r="K26" s="713"/>
      <c r="L26" s="714"/>
      <c r="M26" s="9"/>
      <c r="N26" s="223">
        <f t="shared" si="2"/>
      </c>
      <c r="O26" s="83">
        <f t="shared" si="0"/>
        <v>0</v>
      </c>
      <c r="P26" s="154"/>
      <c r="Q26" s="173">
        <f t="shared" si="1"/>
        <v>0</v>
      </c>
      <c r="R26" s="154"/>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row>
    <row r="27" spans="2:46" ht="15" customHeight="1">
      <c r="B27" s="152"/>
      <c r="C27" s="42"/>
      <c r="D27" s="42"/>
      <c r="E27" s="716" t="s">
        <v>136</v>
      </c>
      <c r="F27" s="716"/>
      <c r="G27" s="716"/>
      <c r="H27" s="716"/>
      <c r="I27" s="716"/>
      <c r="J27" s="716"/>
      <c r="K27" s="716"/>
      <c r="L27" s="716"/>
      <c r="M27" s="716" t="s">
        <v>145</v>
      </c>
      <c r="N27" s="546"/>
      <c r="O27" s="546"/>
      <c r="P27" s="546"/>
      <c r="Q27" s="546"/>
      <c r="R27" s="546"/>
      <c r="S27" s="42"/>
      <c r="T27" s="174"/>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row>
    <row r="28" spans="2:46" ht="15" customHeight="1">
      <c r="B28" s="168" t="s">
        <v>128</v>
      </c>
      <c r="C28" s="717" t="s">
        <v>127</v>
      </c>
      <c r="D28" s="718"/>
      <c r="E28" s="672" t="s">
        <v>130</v>
      </c>
      <c r="F28" s="672"/>
      <c r="G28" s="672"/>
      <c r="H28" s="672"/>
      <c r="I28" s="672"/>
      <c r="J28" s="672"/>
      <c r="K28" s="672"/>
      <c r="L28" s="672"/>
      <c r="M28" s="672"/>
      <c r="N28" s="672"/>
      <c r="O28" s="672"/>
      <c r="P28" s="672"/>
      <c r="Q28" s="672"/>
      <c r="R28" s="673"/>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row>
    <row r="29" spans="2:46" ht="15" customHeight="1">
      <c r="B29" s="169"/>
      <c r="C29" s="162"/>
      <c r="D29" s="158"/>
      <c r="E29" s="674"/>
      <c r="F29" s="674"/>
      <c r="G29" s="674"/>
      <c r="H29" s="674"/>
      <c r="I29" s="674"/>
      <c r="J29" s="674"/>
      <c r="K29" s="674"/>
      <c r="L29" s="674"/>
      <c r="M29" s="674"/>
      <c r="N29" s="674"/>
      <c r="O29" s="674"/>
      <c r="P29" s="674"/>
      <c r="Q29" s="674"/>
      <c r="R29" s="675"/>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row>
    <row r="30" spans="2:46" ht="15" customHeight="1">
      <c r="B30" s="169"/>
      <c r="C30" s="162"/>
      <c r="D30" s="158"/>
      <c r="E30" s="676"/>
      <c r="F30" s="676"/>
      <c r="G30" s="676"/>
      <c r="H30" s="676"/>
      <c r="I30" s="676"/>
      <c r="J30" s="676"/>
      <c r="K30" s="676"/>
      <c r="L30" s="676"/>
      <c r="M30" s="676"/>
      <c r="N30" s="676"/>
      <c r="O30" s="676"/>
      <c r="P30" s="676"/>
      <c r="Q30" s="676"/>
      <c r="R30" s="677"/>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row>
    <row r="31" spans="2:46" ht="12.75">
      <c r="B31" s="169"/>
      <c r="C31" s="670" t="s">
        <v>129</v>
      </c>
      <c r="D31" s="671"/>
      <c r="E31" s="674" t="s">
        <v>131</v>
      </c>
      <c r="F31" s="674"/>
      <c r="G31" s="674"/>
      <c r="H31" s="674"/>
      <c r="I31" s="674"/>
      <c r="J31" s="674"/>
      <c r="K31" s="674"/>
      <c r="L31" s="674"/>
      <c r="M31" s="674"/>
      <c r="N31" s="674"/>
      <c r="O31" s="674"/>
      <c r="P31" s="674"/>
      <c r="Q31" s="674"/>
      <c r="R31" s="675"/>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row>
    <row r="32" spans="2:46" ht="12.75">
      <c r="B32" s="170"/>
      <c r="C32" s="167"/>
      <c r="D32" s="163"/>
      <c r="E32" s="678"/>
      <c r="F32" s="678"/>
      <c r="G32" s="678"/>
      <c r="H32" s="678"/>
      <c r="I32" s="678"/>
      <c r="J32" s="678"/>
      <c r="K32" s="678"/>
      <c r="L32" s="678"/>
      <c r="M32" s="678"/>
      <c r="N32" s="678"/>
      <c r="O32" s="678"/>
      <c r="P32" s="678"/>
      <c r="Q32" s="678"/>
      <c r="R32" s="679"/>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row>
    <row r="33" spans="2:46" ht="12.75">
      <c r="B33" s="164"/>
      <c r="C33" s="159"/>
      <c r="D33" s="160"/>
      <c r="E33" s="161"/>
      <c r="F33" s="161"/>
      <c r="G33" s="161"/>
      <c r="H33" s="161"/>
      <c r="I33" s="161"/>
      <c r="J33" s="161"/>
      <c r="K33" s="161"/>
      <c r="L33" s="161"/>
      <c r="M33" s="161"/>
      <c r="N33" s="161"/>
      <c r="O33" s="161"/>
      <c r="P33" s="161"/>
      <c r="Q33" s="161"/>
      <c r="R33" s="161"/>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row>
    <row r="34" spans="2:46" ht="12.75" customHeight="1">
      <c r="B34" s="9"/>
      <c r="C34" s="42"/>
      <c r="D34" s="680" t="s">
        <v>181</v>
      </c>
      <c r="E34" s="323"/>
      <c r="F34" s="323"/>
      <c r="G34" s="681" t="s">
        <v>182</v>
      </c>
      <c r="H34" s="681"/>
      <c r="I34" s="225"/>
      <c r="J34" s="225"/>
      <c r="K34" s="662" t="s">
        <v>133</v>
      </c>
      <c r="L34" s="550"/>
      <c r="M34" s="550"/>
      <c r="N34" s="42"/>
      <c r="O34" s="42"/>
      <c r="P34" s="662" t="s">
        <v>140</v>
      </c>
      <c r="Q34" s="550"/>
      <c r="R34" s="550"/>
      <c r="S34" s="42"/>
      <c r="T34" s="9"/>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row>
    <row r="35" spans="2:46" ht="12.75" customHeight="1">
      <c r="B35" s="662" t="s">
        <v>11</v>
      </c>
      <c r="C35" s="42"/>
      <c r="D35" s="323"/>
      <c r="E35" s="323"/>
      <c r="F35" s="323"/>
      <c r="G35" s="695" t="s">
        <v>183</v>
      </c>
      <c r="H35" s="695" t="s">
        <v>184</v>
      </c>
      <c r="I35" s="225"/>
      <c r="J35" s="225"/>
      <c r="K35" s="550"/>
      <c r="L35" s="550"/>
      <c r="M35" s="550"/>
      <c r="N35" s="42"/>
      <c r="O35" s="42"/>
      <c r="P35" s="550"/>
      <c r="Q35" s="550"/>
      <c r="R35" s="550"/>
      <c r="S35" s="42"/>
      <c r="T35" s="9"/>
      <c r="U35" s="42"/>
      <c r="V35" s="9"/>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row>
    <row r="36" spans="2:46" ht="12.75" customHeight="1">
      <c r="B36" s="663"/>
      <c r="C36" s="42"/>
      <c r="D36" s="42"/>
      <c r="E36" s="698" t="s">
        <v>71</v>
      </c>
      <c r="F36" s="698"/>
      <c r="G36" s="696"/>
      <c r="H36" s="696"/>
      <c r="I36" s="743"/>
      <c r="J36" s="226"/>
      <c r="K36" s="698" t="s">
        <v>9</v>
      </c>
      <c r="L36" s="698" t="s">
        <v>10</v>
      </c>
      <c r="M36" s="698" t="s">
        <v>29</v>
      </c>
      <c r="N36" s="141"/>
      <c r="O36" s="662" t="s">
        <v>157</v>
      </c>
      <c r="P36" s="736"/>
      <c r="Q36" s="736"/>
      <c r="R36" s="662" t="s">
        <v>158</v>
      </c>
      <c r="S36" s="42"/>
      <c r="T36" s="9"/>
      <c r="U36" s="42"/>
      <c r="V36" s="9"/>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row>
    <row r="37" spans="2:46" ht="12.75" customHeight="1">
      <c r="B37" s="42"/>
      <c r="C37" s="42"/>
      <c r="D37" s="42"/>
      <c r="E37" s="727"/>
      <c r="F37" s="715"/>
      <c r="G37" s="697"/>
      <c r="H37" s="697"/>
      <c r="I37" s="744"/>
      <c r="J37" s="227"/>
      <c r="K37" s="699"/>
      <c r="L37" s="699"/>
      <c r="M37" s="699"/>
      <c r="N37" s="141"/>
      <c r="O37" s="736"/>
      <c r="P37" s="736"/>
      <c r="Q37" s="736"/>
      <c r="R37" s="688"/>
      <c r="S37" s="42"/>
      <c r="T37" s="42"/>
      <c r="U37" s="42"/>
      <c r="V37" s="9"/>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row>
    <row r="38" spans="2:46" ht="12.75" customHeight="1">
      <c r="B38" s="144">
        <v>1</v>
      </c>
      <c r="C38" s="146"/>
      <c r="D38" s="146"/>
      <c r="E38" s="165" t="str">
        <f>IF(Rechner!H10&lt;=0," ",Rechner!H10)</f>
        <v> </v>
      </c>
      <c r="F38" s="245">
        <f>IF(G38=0,"kein","")</f>
      </c>
      <c r="G38" s="187">
        <f>IF(O19="?","?",IF(ISTEXT(Rechner!H10),"",Q19-N19))</f>
      </c>
      <c r="H38" s="172">
        <f>IF(G38="?","?",IF(E38=" ","",E38-G38))</f>
      </c>
      <c r="I38" s="654">
        <f>IF(G38=0,"GS!","")</f>
      </c>
      <c r="J38" s="655"/>
      <c r="K38" s="166" t="str">
        <f>IF(Rechner!K10&lt;=0," ",Rechner!K10)</f>
        <v> </v>
      </c>
      <c r="L38" s="166" t="str">
        <f>IF(Rechner!L10&lt;=0," ",Rechner!L10)</f>
        <v> </v>
      </c>
      <c r="M38" s="166" t="str">
        <f>IF(Rechner!M10&lt;=0," ",Rechner!M10)</f>
        <v> </v>
      </c>
      <c r="N38" s="146">
        <f>((Rechner!K10)*60+Rechner!L10)*60+Rechner!M10</f>
        <v>0</v>
      </c>
      <c r="O38" s="726">
        <f>IF(OR(P38="?",P39="?",P40="?",P41="?",P42="?",P43="?",P44="?",P45="?"),"Bela-stungs-rechner &amp; Eingaben oben unvoll-ständig!","")</f>
      </c>
      <c r="P38" s="228">
        <f>IF(H38="","",IF(OR(H38="?",Rechner!$P10=" "),"?",H38+10*LOG(Rechner!N10/28800)))</f>
      </c>
      <c r="Q38" s="20">
        <f>IF(OR(H38="",H38="?",N38&lt;=0),"",10^(0.1*H38)*N38)</f>
      </c>
      <c r="R38" s="187" t="str">
        <f>IF(OR(H38="",AND(N38&lt;=0,P38=""))," ",IF(OR(H38="?",P38="?"),"?",(N38/60*100/(480*100000000)*10^(H38/10))))</f>
        <v> </v>
      </c>
      <c r="S38" s="20"/>
      <c r="T38" s="20"/>
      <c r="U38" s="20"/>
      <c r="V38" s="9"/>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row>
    <row r="39" spans="2:46" ht="12.75" customHeight="1">
      <c r="B39" s="144">
        <v>2</v>
      </c>
      <c r="C39" s="146"/>
      <c r="D39" s="146"/>
      <c r="E39" s="165" t="str">
        <f>IF(Rechner!H11&lt;=0," ",Rechner!H11)</f>
        <v> </v>
      </c>
      <c r="F39" s="245">
        <f aca="true" t="shared" si="3" ref="F39:F45">IF(G39=0,"kein","")</f>
      </c>
      <c r="G39" s="187">
        <f>IF(O20="?","?",IF(ISTEXT(Rechner!H11),"",Q20-N20))</f>
      </c>
      <c r="H39" s="172">
        <f aca="true" t="shared" si="4" ref="H39:H45">IF(G39="?","?",IF(E39=" ","",E39-G39))</f>
      </c>
      <c r="I39" s="654">
        <f aca="true" t="shared" si="5" ref="I39:I45">IF(G39=0,"GS!","")</f>
      </c>
      <c r="J39" s="655"/>
      <c r="K39" s="166" t="str">
        <f>IF(Rechner!K11&lt;=0," ",Rechner!K11)</f>
        <v> </v>
      </c>
      <c r="L39" s="166" t="str">
        <f>IF(Rechner!L11&lt;=0," ",Rechner!L11)</f>
        <v> </v>
      </c>
      <c r="M39" s="166" t="str">
        <f>IF(Rechner!M11&lt;=0," ",Rechner!M11)</f>
        <v> </v>
      </c>
      <c r="N39" s="146">
        <f>((Rechner!K11)*60+Rechner!L11)*60+Rechner!M11</f>
        <v>0</v>
      </c>
      <c r="O39" s="726"/>
      <c r="P39" s="228">
        <f>IF(H39="","",IF(OR(H39="?",Rechner!$P11=" "),"?",H39+10*LOG(Rechner!N11/28800)))</f>
      </c>
      <c r="Q39" s="20">
        <f>IF(OR(H39="",H39="?",N39&lt;=0),"",10^(0.1*H39)*N39)</f>
      </c>
      <c r="R39" s="187" t="str">
        <f aca="true" t="shared" si="6" ref="R39:R45">IF(OR(H39="",AND(N39&lt;=0,P39=""))," ",IF(OR(H39="?",P39="?"),"?",(N39/60*100/(480*100000000)*10^(H39/10))))</f>
        <v> </v>
      </c>
      <c r="S39" s="20"/>
      <c r="T39" s="20"/>
      <c r="U39" s="20"/>
      <c r="V39" s="9"/>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row>
    <row r="40" spans="2:46" ht="12.75" customHeight="1">
      <c r="B40" s="144">
        <v>3</v>
      </c>
      <c r="C40" s="146"/>
      <c r="D40" s="146"/>
      <c r="E40" s="165" t="str">
        <f>IF(Rechner!H12&lt;=0," ",Rechner!H12)</f>
        <v> </v>
      </c>
      <c r="F40" s="245">
        <f t="shared" si="3"/>
      </c>
      <c r="G40" s="187">
        <f>IF(O21="?","?",IF(ISTEXT(Rechner!H12),"",Q21-N21))</f>
      </c>
      <c r="H40" s="172">
        <f t="shared" si="4"/>
      </c>
      <c r="I40" s="654">
        <f t="shared" si="5"/>
      </c>
      <c r="J40" s="655"/>
      <c r="K40" s="166" t="str">
        <f>IF(Rechner!K12&lt;=0," ",Rechner!K12)</f>
        <v> </v>
      </c>
      <c r="L40" s="166" t="str">
        <f>IF(Rechner!L12&lt;=0," ",Rechner!L12)</f>
        <v> </v>
      </c>
      <c r="M40" s="166" t="str">
        <f>IF(Rechner!M12&lt;=0," ",Rechner!M12)</f>
        <v> </v>
      </c>
      <c r="N40" s="146">
        <f>((Rechner!K12)*60+Rechner!L12)*60+Rechner!M12</f>
        <v>0</v>
      </c>
      <c r="O40" s="726"/>
      <c r="P40" s="228">
        <f>IF(H40="","",IF(OR(H40="?",Rechner!$P12=" "),"?",H40+10*LOG(Rechner!N12/28800)))</f>
      </c>
      <c r="Q40" s="20">
        <f aca="true" t="shared" si="7" ref="Q40:Q45">IF(OR(H40="",H40="?",N40&lt;=0),"",10^(0.1*H40)*N40)</f>
      </c>
      <c r="R40" s="187" t="str">
        <f t="shared" si="6"/>
        <v> </v>
      </c>
      <c r="S40" s="20"/>
      <c r="T40" s="20"/>
      <c r="U40" s="20"/>
      <c r="V40" s="9"/>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row>
    <row r="41" spans="2:46" ht="12.75" customHeight="1">
      <c r="B41" s="144">
        <v>4</v>
      </c>
      <c r="C41" s="146"/>
      <c r="D41" s="146"/>
      <c r="E41" s="165" t="str">
        <f>IF(Rechner!H13&lt;=0," ",Rechner!H13)</f>
        <v> </v>
      </c>
      <c r="F41" s="245">
        <f t="shared" si="3"/>
      </c>
      <c r="G41" s="187">
        <f>IF(O22="?","?",IF(ISTEXT(Rechner!H13),"",Q22-N22))</f>
      </c>
      <c r="H41" s="172">
        <f t="shared" si="4"/>
      </c>
      <c r="I41" s="654">
        <f t="shared" si="5"/>
      </c>
      <c r="J41" s="655"/>
      <c r="K41" s="166" t="str">
        <f>IF(Rechner!K13&lt;=0," ",Rechner!K13)</f>
        <v> </v>
      </c>
      <c r="L41" s="166" t="str">
        <f>IF(Rechner!L13&lt;=0," ",Rechner!L13)</f>
        <v> </v>
      </c>
      <c r="M41" s="166" t="str">
        <f>IF(Rechner!M13&lt;=0," ",Rechner!M13)</f>
        <v> </v>
      </c>
      <c r="N41" s="146">
        <f>((Rechner!K13)*60+Rechner!L13)*60+Rechner!M13</f>
        <v>0</v>
      </c>
      <c r="O41" s="726"/>
      <c r="P41" s="228">
        <f>IF(H41="","",IF(OR(H41="?",Rechner!$P13=" "),"?",H41+10*LOG(Rechner!N13/28800)))</f>
      </c>
      <c r="Q41" s="20">
        <f t="shared" si="7"/>
      </c>
      <c r="R41" s="187" t="str">
        <f t="shared" si="6"/>
        <v> </v>
      </c>
      <c r="S41" s="20"/>
      <c r="T41" s="20"/>
      <c r="U41" s="20"/>
      <c r="V41" s="9"/>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row>
    <row r="42" spans="2:46" ht="12.75" customHeight="1">
      <c r="B42" s="144">
        <v>5</v>
      </c>
      <c r="C42" s="146"/>
      <c r="D42" s="146"/>
      <c r="E42" s="165" t="str">
        <f>IF(Rechner!H14&lt;=0," ",Rechner!H14)</f>
        <v> </v>
      </c>
      <c r="F42" s="245">
        <f t="shared" si="3"/>
      </c>
      <c r="G42" s="187">
        <f>IF(O23="?","?",IF(ISTEXT(Rechner!H14),"",Q23-N23))</f>
      </c>
      <c r="H42" s="172">
        <f t="shared" si="4"/>
      </c>
      <c r="I42" s="654">
        <f t="shared" si="5"/>
      </c>
      <c r="J42" s="655"/>
      <c r="K42" s="166" t="str">
        <f>IF(Rechner!K14&lt;=0," ",Rechner!K14)</f>
        <v> </v>
      </c>
      <c r="L42" s="166" t="str">
        <f>IF(Rechner!L14&lt;=0," ",Rechner!L14)</f>
        <v> </v>
      </c>
      <c r="M42" s="166" t="str">
        <f>IF(Rechner!M14&lt;=0," ",Rechner!M14)</f>
        <v> </v>
      </c>
      <c r="N42" s="146">
        <f>((Rechner!K14)*60+Rechner!L14)*60+Rechner!M14</f>
        <v>0</v>
      </c>
      <c r="O42" s="726"/>
      <c r="P42" s="228">
        <f>IF(H42="","",IF(OR(H42="?",Rechner!$P14=" "),"?",H42+10*LOG(Rechner!N14/28800)))</f>
      </c>
      <c r="Q42" s="20">
        <f t="shared" si="7"/>
      </c>
      <c r="R42" s="187" t="str">
        <f t="shared" si="6"/>
        <v> </v>
      </c>
      <c r="S42" s="20"/>
      <c r="T42" s="20"/>
      <c r="U42" s="20"/>
      <c r="V42" s="9"/>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row>
    <row r="43" spans="2:46" ht="12.75" customHeight="1">
      <c r="B43" s="144">
        <v>6</v>
      </c>
      <c r="C43" s="146"/>
      <c r="D43" s="146"/>
      <c r="E43" s="165" t="str">
        <f>IF(Rechner!H15&lt;=0," ",Rechner!H15)</f>
        <v> </v>
      </c>
      <c r="F43" s="245">
        <f t="shared" si="3"/>
      </c>
      <c r="G43" s="187">
        <f>IF(O24="?","?",IF(ISTEXT(Rechner!H15),"",Q24-N24))</f>
      </c>
      <c r="H43" s="172">
        <f t="shared" si="4"/>
      </c>
      <c r="I43" s="654">
        <f t="shared" si="5"/>
      </c>
      <c r="J43" s="655"/>
      <c r="K43" s="166" t="str">
        <f>IF(Rechner!K15&lt;=0," ",Rechner!K15)</f>
        <v> </v>
      </c>
      <c r="L43" s="166" t="str">
        <f>IF(Rechner!L15&lt;=0," ",Rechner!L15)</f>
        <v> </v>
      </c>
      <c r="M43" s="166" t="str">
        <f>IF(Rechner!M15&lt;=0," ",Rechner!M15)</f>
        <v> </v>
      </c>
      <c r="N43" s="146">
        <f>((Rechner!K15)*60+Rechner!L15)*60+Rechner!M15</f>
        <v>0</v>
      </c>
      <c r="O43" s="726"/>
      <c r="P43" s="228">
        <f>IF(H43="","",IF(OR(H43="?",Rechner!$P15=" "),"?",H43+10*LOG(Rechner!N15/28800)))</f>
      </c>
      <c r="Q43" s="20">
        <f t="shared" si="7"/>
      </c>
      <c r="R43" s="187" t="str">
        <f t="shared" si="6"/>
        <v> </v>
      </c>
      <c r="S43" s="20"/>
      <c r="T43" s="20"/>
      <c r="U43" s="20"/>
      <c r="V43" s="9"/>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2:46" ht="12.75" customHeight="1">
      <c r="B44" s="144">
        <v>7</v>
      </c>
      <c r="C44" s="146"/>
      <c r="D44" s="146"/>
      <c r="E44" s="165" t="str">
        <f>IF(Rechner!H16&lt;=0," ",Rechner!H16)</f>
        <v> </v>
      </c>
      <c r="F44" s="245">
        <f t="shared" si="3"/>
      </c>
      <c r="G44" s="187">
        <f>IF(O25="?","?",IF(ISTEXT(Rechner!H16),"",Q25-N25))</f>
      </c>
      <c r="H44" s="172">
        <f t="shared" si="4"/>
      </c>
      <c r="I44" s="654">
        <f t="shared" si="5"/>
      </c>
      <c r="J44" s="655"/>
      <c r="K44" s="166" t="str">
        <f>IF(Rechner!K16&lt;=0," ",Rechner!K16)</f>
        <v> </v>
      </c>
      <c r="L44" s="166" t="str">
        <f>IF(Rechner!L16&lt;=0," ",Rechner!L16)</f>
        <v> </v>
      </c>
      <c r="M44" s="166" t="str">
        <f>IF(Rechner!M16&lt;=0," ",Rechner!M16)</f>
        <v> </v>
      </c>
      <c r="N44" s="146">
        <f>((Rechner!K16)*60+Rechner!L16)*60+Rechner!M16</f>
        <v>0</v>
      </c>
      <c r="O44" s="726"/>
      <c r="P44" s="228">
        <f>IF(H44="","",IF(OR(H44="?",Rechner!$P16=" "),"?",H44+10*LOG(Rechner!N16/28800)))</f>
      </c>
      <c r="Q44" s="20">
        <f t="shared" si="7"/>
      </c>
      <c r="R44" s="187" t="str">
        <f t="shared" si="6"/>
        <v> </v>
      </c>
      <c r="S44" s="222"/>
      <c r="T44" s="20"/>
      <c r="U44" s="20"/>
      <c r="V44" s="9"/>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row>
    <row r="45" spans="2:46" ht="12.75" customHeight="1">
      <c r="B45" s="144">
        <v>8</v>
      </c>
      <c r="C45" s="146"/>
      <c r="D45" s="146"/>
      <c r="E45" s="165" t="str">
        <f>IF(Rechner!H17&lt;=0," ",Rechner!H17)</f>
        <v> </v>
      </c>
      <c r="F45" s="245">
        <f t="shared" si="3"/>
      </c>
      <c r="G45" s="187">
        <f>IF(O26="?","?",IF(ISTEXT(Rechner!H17),"",Q26-N26))</f>
      </c>
      <c r="H45" s="172">
        <f t="shared" si="4"/>
      </c>
      <c r="I45" s="654">
        <f t="shared" si="5"/>
      </c>
      <c r="J45" s="655"/>
      <c r="K45" s="166" t="str">
        <f>IF(Rechner!K17&lt;=0," ",Rechner!K17)</f>
        <v> </v>
      </c>
      <c r="L45" s="166" t="str">
        <f>IF(Rechner!L17&lt;=0," ",Rechner!L17)</f>
        <v> </v>
      </c>
      <c r="M45" s="166" t="str">
        <f>IF(Rechner!M17&lt;=0," ",Rechner!M17)</f>
        <v> </v>
      </c>
      <c r="N45" s="146">
        <f>((Rechner!K17)*60+Rechner!L17)*60+Rechner!M17</f>
        <v>0</v>
      </c>
      <c r="O45" s="726"/>
      <c r="P45" s="228">
        <f>IF(H45="","",IF(OR(H45="?",Rechner!$P17=" "),"?",H45+10*LOG(Rechner!N17/28800)))</f>
      </c>
      <c r="Q45" s="20">
        <f t="shared" si="7"/>
      </c>
      <c r="R45" s="187" t="str">
        <f t="shared" si="6"/>
        <v> </v>
      </c>
      <c r="S45" s="20"/>
      <c r="T45" s="20"/>
      <c r="U45" s="20"/>
      <c r="V45" s="9"/>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row>
    <row r="46" spans="1:46" ht="12.75" customHeight="1" thickBot="1">
      <c r="A46" s="147"/>
      <c r="B46" s="145"/>
      <c r="C46" s="145"/>
      <c r="D46" s="145"/>
      <c r="E46" s="148"/>
      <c r="F46" s="171"/>
      <c r="G46" s="149"/>
      <c r="H46" s="149"/>
      <c r="I46" s="145"/>
      <c r="J46" s="145"/>
      <c r="K46" s="740" t="str">
        <f>IF(N46&gt;84600,"Zeit &gt; 24 Stunden!"," ")</f>
        <v> </v>
      </c>
      <c r="L46" s="741"/>
      <c r="M46" s="742"/>
      <c r="N46" s="143">
        <f>SUM(Rechner!N10:Rechner!N17)</f>
        <v>0</v>
      </c>
      <c r="O46" s="143"/>
      <c r="P46" s="143" t="str">
        <f>IF(SUM(Q38:Q45)&lt;=0," ",10*LOG(SUM(Q38:Q45)/28800))</f>
        <v> </v>
      </c>
      <c r="Q46" s="142"/>
      <c r="R46" s="143">
        <f>SUM(R38:R45)</f>
        <v>0</v>
      </c>
      <c r="S46" s="20"/>
      <c r="T46" s="20"/>
      <c r="U46" s="20"/>
      <c r="V46" s="9"/>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row>
    <row r="47" spans="1:46" ht="19.5" customHeight="1">
      <c r="A47" s="147"/>
      <c r="B47" s="662" t="s">
        <v>11</v>
      </c>
      <c r="C47" s="662" t="s">
        <v>197</v>
      </c>
      <c r="D47" s="323"/>
      <c r="E47" s="323"/>
      <c r="F47" s="323"/>
      <c r="G47" s="323"/>
      <c r="H47" s="323"/>
      <c r="I47" s="229"/>
      <c r="J47" s="703" t="s">
        <v>192</v>
      </c>
      <c r="K47" s="704"/>
      <c r="L47" s="704"/>
      <c r="M47" s="704"/>
      <c r="N47" s="274"/>
      <c r="O47" s="719" t="s">
        <v>185</v>
      </c>
      <c r="P47" s="720"/>
      <c r="Q47" s="720"/>
      <c r="R47" s="721"/>
      <c r="S47" s="20"/>
      <c r="T47" s="20"/>
      <c r="U47" s="20"/>
      <c r="V47" s="9"/>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row>
    <row r="48" spans="1:46" ht="12.75" customHeight="1">
      <c r="A48" s="147"/>
      <c r="B48" s="663"/>
      <c r="C48" s="323"/>
      <c r="D48" s="323"/>
      <c r="E48" s="323"/>
      <c r="F48" s="323"/>
      <c r="G48" s="323"/>
      <c r="H48" s="323"/>
      <c r="I48" s="145"/>
      <c r="J48" s="180"/>
      <c r="K48" s="705" t="s">
        <v>201</v>
      </c>
      <c r="L48" s="706"/>
      <c r="M48" s="706"/>
      <c r="N48" s="707"/>
      <c r="O48" s="722"/>
      <c r="P48" s="723"/>
      <c r="Q48" s="723"/>
      <c r="R48" s="724"/>
      <c r="S48" s="20"/>
      <c r="T48" s="20"/>
      <c r="U48" s="20"/>
      <c r="V48" s="9"/>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row>
    <row r="49" spans="1:46" ht="12.75" customHeight="1">
      <c r="A49" s="147"/>
      <c r="B49" s="42"/>
      <c r="C49" s="323"/>
      <c r="D49" s="323"/>
      <c r="E49" s="323"/>
      <c r="F49" s="323"/>
      <c r="G49" s="323"/>
      <c r="H49" s="323"/>
      <c r="I49" s="42"/>
      <c r="J49" s="181"/>
      <c r="K49" s="708"/>
      <c r="L49" s="709"/>
      <c r="M49" s="709"/>
      <c r="N49" s="707"/>
      <c r="O49" s="722"/>
      <c r="P49" s="725"/>
      <c r="Q49" s="725"/>
      <c r="R49" s="724"/>
      <c r="S49" s="20"/>
      <c r="T49" s="20"/>
      <c r="U49" s="20"/>
      <c r="V49" s="9"/>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row>
    <row r="50" spans="1:46" ht="12.75" customHeight="1">
      <c r="A50" s="147"/>
      <c r="B50" s="144">
        <v>1</v>
      </c>
      <c r="C50" s="145"/>
      <c r="D50" s="20" t="str">
        <f>IF(OR($E38&lt;=0,$E38=" ",$G38="")," ",IF($G38="?","?",480*60*10^(0.1*(80-$H38))))</f>
        <v> </v>
      </c>
      <c r="E50" s="224">
        <f>IF(G38=0,"kein GS!","")</f>
      </c>
      <c r="F50" s="187" t="str">
        <f>IF(OR($E38&lt;=0,$E38=" ",$H50=" ")," ",IF($H50="?","?",IF($H50&gt;43200,"&gt; 720 ",$H50/60)))</f>
        <v> </v>
      </c>
      <c r="G50" s="224">
        <f>IF(G38=0,"kein GS!","")</f>
      </c>
      <c r="H50" s="20" t="str">
        <f>IF(OR(E38&lt;=0,E38=" ",$G38="")," ",IF(D50="?","?",480*60*10^(0.1*(85-H38))))</f>
        <v> </v>
      </c>
      <c r="I50" s="42"/>
      <c r="J50" s="182"/>
      <c r="K50" s="691" t="s">
        <v>190</v>
      </c>
      <c r="L50" s="692"/>
      <c r="M50" s="692"/>
      <c r="N50" s="231"/>
      <c r="O50" s="722"/>
      <c r="P50" s="725"/>
      <c r="Q50" s="725"/>
      <c r="R50" s="724"/>
      <c r="S50" s="20"/>
      <c r="T50" s="20"/>
      <c r="U50" s="20"/>
      <c r="V50" s="9"/>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row>
    <row r="51" spans="1:46" ht="12.75" customHeight="1">
      <c r="A51" s="147"/>
      <c r="B51" s="144">
        <v>2</v>
      </c>
      <c r="C51" s="145"/>
      <c r="D51" s="20" t="str">
        <f>IF(OR($E39&lt;=0,$E39=" ",$G39="")," ",IF($G39="?","?",480*60*10^(0.1*(80-$H39))))</f>
        <v> </v>
      </c>
      <c r="E51" s="224">
        <f aca="true" t="shared" si="8" ref="E51:E57">IF(G39=0,"kein GS!","")</f>
      </c>
      <c r="F51" s="187" t="str">
        <f aca="true" t="shared" si="9" ref="F51:F57">IF(OR($E39&lt;=0,$E39=" ",$H51=" ")," ",IF($H51="?","?",IF($H51&gt;43200,"&gt; 720 ",$H51/60)))</f>
        <v> </v>
      </c>
      <c r="G51" s="224">
        <f aca="true" t="shared" si="10" ref="G51:G57">IF(G39=0,"kein GS!","")</f>
      </c>
      <c r="H51" s="20" t="str">
        <f aca="true" t="shared" si="11" ref="H51:H57">IF(OR(E39&lt;=0,E39=" ",$G39="")," ",IF(D51="?","?",480*60*10^(0.1*(85-H39))))</f>
        <v> </v>
      </c>
      <c r="I51" s="42"/>
      <c r="J51" s="183"/>
      <c r="K51" s="693"/>
      <c r="L51" s="323"/>
      <c r="M51" s="323"/>
      <c r="N51" s="231"/>
      <c r="O51" s="150"/>
      <c r="P51" s="745" t="str">
        <f>IF(OR(P38="?",P39="?",P40="?",P41="?",P42="?",P43="?",P44="?",P45="?"),"?",IF(OR(P46=0,$N$17&gt;86400)," ",P46))</f>
        <v> </v>
      </c>
      <c r="Q51" s="151"/>
      <c r="R51" s="689" t="str">
        <f>IF(OR(P38="?",P39="?",P40="?",P41="?",P42="?",P43="?",P44="?",P45="?"),"?",IF(OR(R46=0,$N$17&gt;86400)," ",R46))</f>
        <v> </v>
      </c>
      <c r="S51" s="20"/>
      <c r="T51" s="20"/>
      <c r="U51" s="20"/>
      <c r="V51" s="9"/>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row>
    <row r="52" spans="1:46" ht="12.75" customHeight="1">
      <c r="A52" s="147"/>
      <c r="B52" s="144">
        <v>3</v>
      </c>
      <c r="C52" s="145"/>
      <c r="D52" s="20" t="str">
        <f aca="true" t="shared" si="12" ref="D52:D57">IF(OR($E40&lt;=0,$E40=" ",$G40="")," ",IF($G40="?","?",480*60*10^(0.1*(80-$H40))))</f>
        <v> </v>
      </c>
      <c r="E52" s="224">
        <f t="shared" si="8"/>
      </c>
      <c r="F52" s="187" t="str">
        <f t="shared" si="9"/>
        <v> </v>
      </c>
      <c r="G52" s="224">
        <f t="shared" si="10"/>
      </c>
      <c r="H52" s="20" t="str">
        <f t="shared" si="11"/>
        <v> </v>
      </c>
      <c r="I52" s="42"/>
      <c r="J52" s="710" t="s">
        <v>191</v>
      </c>
      <c r="K52" s="503"/>
      <c r="L52" s="503"/>
      <c r="M52" s="503"/>
      <c r="N52" s="711"/>
      <c r="O52" s="150"/>
      <c r="P52" s="746"/>
      <c r="Q52" s="151"/>
      <c r="R52" s="690"/>
      <c r="S52" s="20"/>
      <c r="T52" s="20"/>
      <c r="U52" s="20"/>
      <c r="V52" s="9"/>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row>
    <row r="53" spans="1:46" ht="12.75" customHeight="1">
      <c r="A53" s="147"/>
      <c r="B53" s="144">
        <v>4</v>
      </c>
      <c r="C53" s="145"/>
      <c r="D53" s="20" t="str">
        <f t="shared" si="12"/>
        <v> </v>
      </c>
      <c r="E53" s="224">
        <f t="shared" si="8"/>
      </c>
      <c r="F53" s="187" t="str">
        <f t="shared" si="9"/>
        <v> </v>
      </c>
      <c r="G53" s="224">
        <f t="shared" si="10"/>
      </c>
      <c r="H53" s="20" t="str">
        <f t="shared" si="11"/>
        <v> </v>
      </c>
      <c r="I53" s="232"/>
      <c r="J53" s="503"/>
      <c r="K53" s="503"/>
      <c r="L53" s="503"/>
      <c r="M53" s="503"/>
      <c r="N53" s="711"/>
      <c r="O53" s="737" t="s">
        <v>187</v>
      </c>
      <c r="P53" s="405"/>
      <c r="Q53" s="405"/>
      <c r="R53" s="417"/>
      <c r="S53" s="20"/>
      <c r="T53" s="20"/>
      <c r="U53" s="20"/>
      <c r="V53" s="9"/>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row>
    <row r="54" spans="1:46" ht="12.75" customHeight="1">
      <c r="A54" s="147"/>
      <c r="B54" s="144">
        <v>5</v>
      </c>
      <c r="C54" s="145"/>
      <c r="D54" s="20" t="str">
        <f t="shared" si="12"/>
        <v> </v>
      </c>
      <c r="E54" s="224">
        <f t="shared" si="8"/>
      </c>
      <c r="F54" s="187" t="str">
        <f t="shared" si="9"/>
        <v> </v>
      </c>
      <c r="G54" s="224">
        <f t="shared" si="10"/>
      </c>
      <c r="H54" s="20" t="str">
        <f t="shared" si="11"/>
        <v> </v>
      </c>
      <c r="I54" s="42"/>
      <c r="J54" s="178"/>
      <c r="K54" s="700" t="s">
        <v>189</v>
      </c>
      <c r="L54" s="701"/>
      <c r="M54" s="701"/>
      <c r="N54" s="702"/>
      <c r="O54" s="334"/>
      <c r="P54" s="405"/>
      <c r="Q54" s="405"/>
      <c r="R54" s="417"/>
      <c r="S54" s="20"/>
      <c r="T54" s="20"/>
      <c r="U54" s="20"/>
      <c r="V54" s="9"/>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row>
    <row r="55" spans="1:46" ht="12.75" customHeight="1">
      <c r="A55" s="147"/>
      <c r="B55" s="144">
        <v>6</v>
      </c>
      <c r="C55" s="145"/>
      <c r="D55" s="20" t="str">
        <f t="shared" si="12"/>
        <v> </v>
      </c>
      <c r="E55" s="224">
        <f t="shared" si="8"/>
      </c>
      <c r="F55" s="187" t="str">
        <f t="shared" si="9"/>
        <v> </v>
      </c>
      <c r="G55" s="224">
        <f t="shared" si="10"/>
      </c>
      <c r="H55" s="20" t="str">
        <f t="shared" si="11"/>
        <v> </v>
      </c>
      <c r="I55" s="42"/>
      <c r="J55" s="179"/>
      <c r="K55" s="693"/>
      <c r="L55" s="701"/>
      <c r="M55" s="701"/>
      <c r="N55" s="702"/>
      <c r="O55" s="738"/>
      <c r="P55" s="383"/>
      <c r="Q55" s="383"/>
      <c r="R55" s="739"/>
      <c r="S55" s="20"/>
      <c r="T55" s="20"/>
      <c r="U55" s="20"/>
      <c r="V55" s="9"/>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row>
    <row r="56" spans="1:46" ht="12.75" customHeight="1">
      <c r="A56" s="147"/>
      <c r="B56" s="144">
        <v>7</v>
      </c>
      <c r="C56" s="145"/>
      <c r="D56" s="20" t="str">
        <f t="shared" si="12"/>
        <v> </v>
      </c>
      <c r="E56" s="224">
        <f t="shared" si="8"/>
      </c>
      <c r="F56" s="187" t="str">
        <f t="shared" si="9"/>
        <v> </v>
      </c>
      <c r="G56" s="224">
        <f t="shared" si="10"/>
      </c>
      <c r="H56" s="20" t="str">
        <f t="shared" si="11"/>
        <v> </v>
      </c>
      <c r="I56" s="42"/>
      <c r="J56" s="176"/>
      <c r="K56" s="694" t="s">
        <v>188</v>
      </c>
      <c r="L56" s="692"/>
      <c r="M56" s="692"/>
      <c r="N56" s="244"/>
      <c r="O56" s="233" t="s">
        <v>146</v>
      </c>
      <c r="P56" s="664" t="str">
        <f>IF(Rechner!$P$28&lt;=0," ",IF(OR(G38="?",G39="?",G40="?",G41="?",G42="?",G43="?",G44="?",G45="?"),"?",Rechner!$P$28-MAX(G38:G45)))</f>
        <v> </v>
      </c>
      <c r="Q56" s="666" t="s">
        <v>134</v>
      </c>
      <c r="R56" s="667"/>
      <c r="S56" s="20"/>
      <c r="T56" s="20"/>
      <c r="U56" s="20"/>
      <c r="V56" s="9"/>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row>
    <row r="57" spans="1:46" ht="12.75" customHeight="1" thickBot="1">
      <c r="A57" s="147"/>
      <c r="B57" s="144">
        <v>8</v>
      </c>
      <c r="C57" s="145"/>
      <c r="D57" s="20" t="str">
        <f t="shared" si="12"/>
        <v> </v>
      </c>
      <c r="E57" s="224">
        <f t="shared" si="8"/>
      </c>
      <c r="F57" s="187" t="str">
        <f t="shared" si="9"/>
        <v> </v>
      </c>
      <c r="G57" s="224">
        <f t="shared" si="10"/>
      </c>
      <c r="H57" s="20" t="str">
        <f t="shared" si="11"/>
        <v> </v>
      </c>
      <c r="I57" s="42"/>
      <c r="J57" s="177"/>
      <c r="K57" s="693"/>
      <c r="L57" s="323"/>
      <c r="M57" s="323"/>
      <c r="N57" s="244"/>
      <c r="O57" s="234" t="s">
        <v>147</v>
      </c>
      <c r="P57" s="665"/>
      <c r="Q57" s="668"/>
      <c r="R57" s="669"/>
      <c r="S57" s="20"/>
      <c r="T57" s="20"/>
      <c r="U57" s="20"/>
      <c r="V57" s="9"/>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row>
    <row r="58" spans="1:46" ht="12.75" customHeight="1" thickBot="1">
      <c r="A58" s="147"/>
      <c r="B58" s="145"/>
      <c r="C58" s="145"/>
      <c r="D58" s="145"/>
      <c r="E58" s="145"/>
      <c r="F58" s="145"/>
      <c r="G58" s="145"/>
      <c r="H58" s="145"/>
      <c r="I58" s="145"/>
      <c r="J58" s="145"/>
      <c r="K58" s="184"/>
      <c r="L58" s="184"/>
      <c r="M58" s="184"/>
      <c r="N58" s="185"/>
      <c r="O58" s="21"/>
      <c r="P58" s="142"/>
      <c r="Q58" s="142"/>
      <c r="R58" s="42"/>
      <c r="S58" s="20"/>
      <c r="T58" s="20"/>
      <c r="U58" s="20"/>
      <c r="V58" s="9"/>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row>
    <row r="59" spans="1:46" ht="12.75" customHeight="1">
      <c r="A59" s="147"/>
      <c r="B59" s="656" t="s">
        <v>159</v>
      </c>
      <c r="C59" s="657"/>
      <c r="D59" s="657"/>
      <c r="E59" s="657"/>
      <c r="F59" s="657"/>
      <c r="G59" s="657"/>
      <c r="H59" s="657"/>
      <c r="I59" s="657"/>
      <c r="J59" s="657"/>
      <c r="K59" s="657"/>
      <c r="L59" s="657"/>
      <c r="M59" s="657"/>
      <c r="N59" s="657"/>
      <c r="O59" s="657"/>
      <c r="P59" s="657"/>
      <c r="Q59" s="657"/>
      <c r="R59" s="658"/>
      <c r="S59" s="20"/>
      <c r="T59" s="20"/>
      <c r="U59" s="20"/>
      <c r="V59" s="9"/>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row>
    <row r="60" spans="1:46" ht="12.75" customHeight="1" thickBot="1">
      <c r="A60" s="147"/>
      <c r="B60" s="659"/>
      <c r="C60" s="660"/>
      <c r="D60" s="660"/>
      <c r="E60" s="660"/>
      <c r="F60" s="660"/>
      <c r="G60" s="660"/>
      <c r="H60" s="660"/>
      <c r="I60" s="660"/>
      <c r="J60" s="660"/>
      <c r="K60" s="660"/>
      <c r="L60" s="660"/>
      <c r="M60" s="660"/>
      <c r="N60" s="660"/>
      <c r="O60" s="660"/>
      <c r="P60" s="660"/>
      <c r="Q60" s="660"/>
      <c r="R60" s="661"/>
      <c r="S60" s="20"/>
      <c r="T60" s="20"/>
      <c r="U60" s="20"/>
      <c r="V60" s="9"/>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row>
    <row r="61" spans="1:46" ht="12.75" customHeight="1">
      <c r="A61" s="147"/>
      <c r="B61" s="186"/>
      <c r="C61" s="186"/>
      <c r="D61" s="186"/>
      <c r="E61" s="186"/>
      <c r="F61" s="186"/>
      <c r="G61" s="186"/>
      <c r="H61" s="186"/>
      <c r="I61" s="186"/>
      <c r="J61" s="186"/>
      <c r="K61" s="186"/>
      <c r="L61" s="186"/>
      <c r="M61" s="186"/>
      <c r="N61" s="186"/>
      <c r="O61" s="186"/>
      <c r="P61" s="186"/>
      <c r="Q61" s="186"/>
      <c r="R61" s="186"/>
      <c r="S61" s="20"/>
      <c r="T61" s="20"/>
      <c r="U61" s="20"/>
      <c r="V61" s="9"/>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row>
    <row r="62" spans="1:46" ht="16.5" customHeight="1">
      <c r="A62" s="147"/>
      <c r="B62" s="357" t="s">
        <v>141</v>
      </c>
      <c r="C62" s="358"/>
      <c r="D62" s="358"/>
      <c r="E62" s="358"/>
      <c r="F62" s="358"/>
      <c r="G62" s="358"/>
      <c r="H62" s="358"/>
      <c r="I62" s="358"/>
      <c r="J62" s="358"/>
      <c r="K62" s="358"/>
      <c r="L62" s="358"/>
      <c r="M62" s="358"/>
      <c r="N62" s="358"/>
      <c r="O62" s="358"/>
      <c r="P62" s="358"/>
      <c r="Q62" s="358"/>
      <c r="R62" s="358"/>
      <c r="S62" s="20"/>
      <c r="T62" s="20"/>
      <c r="U62" s="20"/>
      <c r="V62" s="9"/>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row>
    <row r="63" spans="1:46" s="19" customFormat="1" ht="4.5" customHeight="1">
      <c r="A63" s="2"/>
      <c r="B63" s="2"/>
      <c r="C63" s="2"/>
      <c r="D63" s="2"/>
      <c r="E63" s="2"/>
      <c r="F63" s="2"/>
      <c r="G63" s="2"/>
      <c r="H63" s="2"/>
      <c r="I63" s="2"/>
      <c r="J63" s="2"/>
      <c r="K63" s="2"/>
      <c r="L63" s="2"/>
      <c r="M63" s="2"/>
      <c r="N63" s="2"/>
      <c r="O63" s="2"/>
      <c r="P63" s="2"/>
      <c r="Q63" s="2"/>
      <c r="R63" s="24"/>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s="19" customFormat="1" ht="12.75" customHeight="1">
      <c r="A64" s="2"/>
      <c r="B64" s="304" t="s">
        <v>11</v>
      </c>
      <c r="C64" s="2"/>
      <c r="D64" s="2"/>
      <c r="E64" s="340" t="s">
        <v>137</v>
      </c>
      <c r="F64" s="341"/>
      <c r="G64" s="341"/>
      <c r="H64" s="342"/>
      <c r="I64" s="340" t="s">
        <v>138</v>
      </c>
      <c r="J64" s="346"/>
      <c r="K64" s="346"/>
      <c r="L64" s="394"/>
      <c r="M64" s="419" t="s">
        <v>139</v>
      </c>
      <c r="N64" s="346"/>
      <c r="O64" s="346"/>
      <c r="P64" s="346"/>
      <c r="Q64" s="346"/>
      <c r="R64" s="394"/>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s="19" customFormat="1" ht="12.75">
      <c r="A65" s="2"/>
      <c r="B65" s="307"/>
      <c r="C65" s="2"/>
      <c r="D65" s="2"/>
      <c r="E65" s="343"/>
      <c r="F65" s="293"/>
      <c r="G65" s="293"/>
      <c r="H65" s="344"/>
      <c r="I65" s="395"/>
      <c r="J65" s="396"/>
      <c r="K65" s="396"/>
      <c r="L65" s="397"/>
      <c r="M65" s="395"/>
      <c r="N65" s="396"/>
      <c r="O65" s="396"/>
      <c r="P65" s="396"/>
      <c r="Q65" s="396"/>
      <c r="R65" s="397"/>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s="19" customFormat="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s="19" customFormat="1" ht="12.75">
      <c r="A67" s="2"/>
      <c r="B67" s="7">
        <v>1</v>
      </c>
      <c r="C67" s="2"/>
      <c r="D67" s="2"/>
      <c r="E67" s="313"/>
      <c r="F67" s="313"/>
      <c r="G67" s="313"/>
      <c r="H67" s="314"/>
      <c r="I67" s="308"/>
      <c r="J67" s="309"/>
      <c r="K67" s="309"/>
      <c r="L67" s="310"/>
      <c r="M67" s="308"/>
      <c r="N67" s="309"/>
      <c r="O67" s="309"/>
      <c r="P67" s="309"/>
      <c r="Q67" s="309"/>
      <c r="R67" s="310"/>
      <c r="S67" s="2" t="s">
        <v>12</v>
      </c>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s="19" customFormat="1" ht="12.75">
      <c r="A68" s="2"/>
      <c r="B68" s="7">
        <v>2</v>
      </c>
      <c r="C68" s="2"/>
      <c r="D68" s="2"/>
      <c r="E68" s="313"/>
      <c r="F68" s="313"/>
      <c r="G68" s="313"/>
      <c r="H68" s="314"/>
      <c r="I68" s="308"/>
      <c r="J68" s="309"/>
      <c r="K68" s="309"/>
      <c r="L68" s="310"/>
      <c r="M68" s="308"/>
      <c r="N68" s="309"/>
      <c r="O68" s="309"/>
      <c r="P68" s="309"/>
      <c r="Q68" s="309"/>
      <c r="R68" s="310"/>
      <c r="S68" s="2" t="s">
        <v>12</v>
      </c>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s="19" customFormat="1" ht="12.75">
      <c r="A69" s="2"/>
      <c r="B69" s="7">
        <v>3</v>
      </c>
      <c r="C69" s="2"/>
      <c r="D69" s="2"/>
      <c r="E69" s="313"/>
      <c r="F69" s="313"/>
      <c r="G69" s="313"/>
      <c r="H69" s="314"/>
      <c r="I69" s="308"/>
      <c r="J69" s="309"/>
      <c r="K69" s="309"/>
      <c r="L69" s="310"/>
      <c r="M69" s="308"/>
      <c r="N69" s="309"/>
      <c r="O69" s="309"/>
      <c r="P69" s="309"/>
      <c r="Q69" s="309"/>
      <c r="R69" s="310"/>
      <c r="S69" s="2" t="s">
        <v>12</v>
      </c>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s="19" customFormat="1" ht="12.75">
      <c r="A70" s="2"/>
      <c r="B70" s="7">
        <v>4</v>
      </c>
      <c r="C70" s="2"/>
      <c r="D70" s="2"/>
      <c r="E70" s="313"/>
      <c r="F70" s="313"/>
      <c r="G70" s="313"/>
      <c r="H70" s="314"/>
      <c r="I70" s="308"/>
      <c r="J70" s="309"/>
      <c r="K70" s="309"/>
      <c r="L70" s="310"/>
      <c r="M70" s="308"/>
      <c r="N70" s="309"/>
      <c r="O70" s="309"/>
      <c r="P70" s="309"/>
      <c r="Q70" s="309"/>
      <c r="R70" s="310"/>
      <c r="S70" s="2" t="s">
        <v>12</v>
      </c>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s="19" customFormat="1" ht="12.75">
      <c r="A71" s="2"/>
      <c r="B71" s="7">
        <v>5</v>
      </c>
      <c r="C71" s="2"/>
      <c r="D71" s="2"/>
      <c r="E71" s="313"/>
      <c r="F71" s="313"/>
      <c r="G71" s="313"/>
      <c r="H71" s="314"/>
      <c r="I71" s="308"/>
      <c r="J71" s="309"/>
      <c r="K71" s="309"/>
      <c r="L71" s="310"/>
      <c r="M71" s="308"/>
      <c r="N71" s="309"/>
      <c r="O71" s="309"/>
      <c r="P71" s="309"/>
      <c r="Q71" s="309"/>
      <c r="R71" s="310"/>
      <c r="S71" s="2" t="s">
        <v>12</v>
      </c>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s="19" customFormat="1" ht="12.75">
      <c r="A72" s="2"/>
      <c r="B72" s="7">
        <v>6</v>
      </c>
      <c r="C72" s="2"/>
      <c r="D72" s="2"/>
      <c r="E72" s="313"/>
      <c r="F72" s="313"/>
      <c r="G72" s="313"/>
      <c r="H72" s="314"/>
      <c r="I72" s="308"/>
      <c r="J72" s="309"/>
      <c r="K72" s="309"/>
      <c r="L72" s="310"/>
      <c r="M72" s="308"/>
      <c r="N72" s="309"/>
      <c r="O72" s="309"/>
      <c r="P72" s="309"/>
      <c r="Q72" s="309"/>
      <c r="R72" s="310"/>
      <c r="S72" s="2" t="s">
        <v>12</v>
      </c>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s="19" customFormat="1" ht="12.75">
      <c r="A73" s="2"/>
      <c r="B73" s="7">
        <v>7</v>
      </c>
      <c r="C73" s="2"/>
      <c r="D73" s="2"/>
      <c r="E73" s="313"/>
      <c r="F73" s="313"/>
      <c r="G73" s="313"/>
      <c r="H73" s="314"/>
      <c r="I73" s="308"/>
      <c r="J73" s="309"/>
      <c r="K73" s="309"/>
      <c r="L73" s="310"/>
      <c r="M73" s="308"/>
      <c r="N73" s="309"/>
      <c r="O73" s="309"/>
      <c r="P73" s="309"/>
      <c r="Q73" s="309"/>
      <c r="R73" s="310"/>
      <c r="S73" s="2" t="s">
        <v>12</v>
      </c>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s="19" customFormat="1" ht="12.75">
      <c r="A74" s="2"/>
      <c r="B74" s="7">
        <v>8</v>
      </c>
      <c r="C74" s="2"/>
      <c r="D74" s="2"/>
      <c r="E74" s="313"/>
      <c r="F74" s="313"/>
      <c r="G74" s="313"/>
      <c r="H74" s="314"/>
      <c r="I74" s="308"/>
      <c r="J74" s="309"/>
      <c r="K74" s="309"/>
      <c r="L74" s="310"/>
      <c r="M74" s="308"/>
      <c r="N74" s="309"/>
      <c r="O74" s="309"/>
      <c r="P74" s="309"/>
      <c r="Q74" s="309"/>
      <c r="R74" s="310"/>
      <c r="S74" s="2" t="s">
        <v>12</v>
      </c>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s="19" customFormat="1" ht="12.75">
      <c r="A75" s="2"/>
      <c r="B75" s="2"/>
      <c r="C75" s="2"/>
      <c r="D75" s="2"/>
      <c r="E75" s="345"/>
      <c r="F75" s="346"/>
      <c r="G75" s="346"/>
      <c r="H75" s="346"/>
      <c r="I75" s="25"/>
      <c r="J75" s="25"/>
      <c r="K75" s="81"/>
      <c r="L75" s="24"/>
      <c r="M75" s="24"/>
      <c r="N75" s="25"/>
      <c r="O75" s="25"/>
      <c r="P75" s="25"/>
      <c r="Q75" s="25"/>
      <c r="R75" s="24"/>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2:46" ht="12.75">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row>
    <row r="77" spans="2:46" ht="12.75" customHeight="1">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row>
    <row r="78" spans="2:46" ht="13.5" customHeight="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row>
    <row r="79" spans="2:46" ht="12.75">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row>
    <row r="80" spans="2:46" ht="12.75">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row>
    <row r="81" spans="2:46" ht="12.75">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row>
    <row r="82" spans="2:46" ht="12.75">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row>
    <row r="83" spans="2:46" ht="12.75">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row>
    <row r="84" spans="2:46" ht="12.75">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row>
    <row r="85" spans="2:46" ht="12.75">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row>
    <row r="86" spans="2:46" ht="12.75">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row>
    <row r="87" spans="2:46" ht="12.75">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row>
    <row r="88" spans="2:46" ht="12.75">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row>
    <row r="89" spans="2:46" ht="12.75">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row>
    <row r="90" spans="2:46" ht="12.75">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row>
    <row r="91" spans="2:46" ht="12.75">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row>
    <row r="92" spans="2:46" ht="12.75">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row>
    <row r="93" spans="2:46" ht="12.75">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row>
    <row r="94" spans="2:46" ht="12.75">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row>
    <row r="95" spans="2:46" ht="12.75">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row>
    <row r="96" spans="2:46" ht="12.75">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row>
    <row r="97" spans="2:46" ht="12.75">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row>
    <row r="98" spans="2:46" ht="12.75">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row>
    <row r="99" spans="2:46" ht="12.75">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row>
    <row r="100" spans="2:46" ht="12.75">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row>
    <row r="101" spans="2:46" ht="12.75">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row>
    <row r="102" spans="2:46" ht="12.75">
      <c r="B102" s="42"/>
      <c r="C102" s="42"/>
      <c r="D102" s="42"/>
      <c r="E102" s="42"/>
      <c r="F102" s="42"/>
      <c r="G102" s="174"/>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row>
    <row r="103" spans="2:46" ht="12.75">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row>
    <row r="104" spans="2:46" ht="12.75">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row>
    <row r="105" spans="2:46" ht="12.75">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row>
    <row r="106" spans="2:46" ht="12.75">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row>
    <row r="107" spans="2:46" ht="12.75">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row>
    <row r="108" spans="2:46" ht="12.75">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row>
    <row r="109" spans="2:46" ht="12.75">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row>
    <row r="110" spans="2:46" ht="12.75">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row>
    <row r="111" spans="2:46" ht="12.75">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row>
    <row r="112" spans="2:46" ht="12.75">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row>
    <row r="113" spans="2:46" ht="12.75">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row>
    <row r="114" spans="2:46" ht="12.75">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row>
    <row r="115" spans="2:46" ht="12.75">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row>
    <row r="116" spans="2:46" ht="12.75">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row>
    <row r="117" spans="2:46" ht="12.75">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row>
    <row r="118" spans="2:46" ht="12.75">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row>
    <row r="119" spans="2:46" ht="12.75">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row>
    <row r="120" spans="2:46" ht="12.75">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row>
    <row r="121" spans="2:46" ht="12.75">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row>
    <row r="122" spans="2:46" ht="12.75">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row>
    <row r="123" spans="2:46" ht="12.75">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row>
    <row r="124" spans="2:46" ht="12.75">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row>
    <row r="125" spans="2:46" ht="12.75">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row>
    <row r="126" spans="2:46" ht="12.75">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row>
    <row r="127" spans="2:46" ht="12.75">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row>
    <row r="128" spans="2:46" ht="12.75">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row>
    <row r="129" spans="2:46" ht="12.75">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row>
    <row r="130" spans="2:46" ht="12.75">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row>
    <row r="131" spans="2:46" ht="12.75">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row>
    <row r="132" spans="2:46" ht="12.75">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row>
    <row r="133" spans="2:46" ht="12.75">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row>
    <row r="134" spans="2:46" ht="12.75">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row>
    <row r="135" spans="2:46" ht="12.75">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row>
    <row r="136" spans="2:46" ht="12.75">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row>
    <row r="137" spans="2:46" ht="12.75">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row>
    <row r="138" spans="2:46" ht="12.75">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row>
    <row r="139" spans="2:46" ht="12.75">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row>
    <row r="140" spans="2:46" ht="12.75">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row>
    <row r="141" spans="2:46" ht="12.75">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row>
    <row r="142" spans="2:46" ht="12.75">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row>
    <row r="143" spans="2:46" ht="12.75">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row>
    <row r="144" spans="2:46" ht="12.75">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row>
    <row r="145" spans="2:46" ht="12.7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row>
    <row r="146" spans="2:46" ht="12.7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row>
    <row r="147" spans="2:46" ht="12.75">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row>
    <row r="148" spans="2:46" ht="12.75">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row>
    <row r="149" spans="2:46" ht="12.75">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row>
    <row r="150" spans="2:46" ht="12.75">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row>
    <row r="151" spans="2:46" ht="12.75">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row>
    <row r="152" spans="2:46" ht="12.75">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row>
    <row r="153" spans="2:46" ht="12.75">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row>
    <row r="154" spans="2:46" ht="12.75">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row>
    <row r="155" spans="2:46" ht="12.75">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row>
    <row r="156" spans="2:46" ht="12.75">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row>
    <row r="157" spans="2:46" ht="12.75">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row>
    <row r="158" spans="2:46" ht="12.75">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row>
    <row r="159" spans="2:46" ht="12.75">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row>
    <row r="160" spans="2:46" ht="12.75">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row>
    <row r="161" spans="2:46" ht="12.75">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row>
    <row r="162" spans="2:46" ht="12.75">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row>
    <row r="163" spans="2:46" ht="12.75">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row>
    <row r="164" spans="2:46" ht="12.75">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row>
    <row r="165" spans="2:46" ht="12.75">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row>
    <row r="166" spans="2:46" ht="12.75">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row>
    <row r="167" spans="2:46" ht="12.75">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row>
    <row r="168" spans="2:46" ht="12.75">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row>
    <row r="169" spans="2:46" ht="12.75">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row>
    <row r="170" spans="2:46" ht="12.75">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row>
    <row r="171" spans="2:46" ht="12.75">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row>
    <row r="172" spans="2:46" ht="12.75">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row>
    <row r="173" spans="2:46" ht="12.75">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row>
    <row r="174" spans="2:46" ht="12.75">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row>
    <row r="175" spans="2:46" ht="12.75">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row>
    <row r="176" spans="2:46" ht="12.75">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row>
    <row r="177" spans="2:46" ht="12.75">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row>
    <row r="178" spans="2:46" ht="12.75">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row>
    <row r="179" spans="2:46" ht="12.75">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row>
    <row r="180" spans="2:46" ht="12.75">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row>
    <row r="181" spans="2:46" ht="12.75">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row>
    <row r="182" spans="2:46" ht="12.75">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row>
    <row r="183" spans="2:46" ht="12.75">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row>
    <row r="184" spans="2:46" ht="12.75">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row>
    <row r="185" spans="2:46" ht="12.75">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row>
    <row r="186" spans="2:46" ht="12.75">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row>
    <row r="187" spans="2:46" ht="12.75">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row>
    <row r="188" spans="2:46" ht="12.75">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row>
    <row r="189" spans="2:46" ht="12.75">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row>
    <row r="190" spans="2:46" ht="12.75">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row>
    <row r="191" spans="2:46" ht="12.75">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row>
    <row r="192" spans="2:46" ht="12.75">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row>
    <row r="193" spans="2:46" ht="12.75">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row>
    <row r="194" spans="2:46" ht="12.75">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row>
    <row r="195" spans="2:46" ht="12.75">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row>
    <row r="196" spans="2:46" ht="12.75">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row>
    <row r="197" spans="2:46" ht="12.75">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row>
    <row r="198" spans="2:46" ht="12.75">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row>
    <row r="199" spans="2:46" ht="12.75">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row>
    <row r="200" spans="2:46" ht="12.75">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row>
    <row r="201" spans="2:46" ht="12.75">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row>
    <row r="202" spans="2:46" ht="12.75">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row>
    <row r="203" spans="2:46" ht="12.75">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row>
    <row r="204" spans="2:46" ht="12.75">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row>
    <row r="205" spans="2:46" ht="12.75">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row>
    <row r="206" spans="2:46" ht="12.75">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row>
    <row r="207" spans="2:46" ht="12.75">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row>
    <row r="208" spans="2:46" ht="12.75">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row>
    <row r="209" spans="2:46" ht="12.75">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row>
    <row r="210" spans="2:46" ht="12.75">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row>
    <row r="211" spans="2:46" ht="12.75">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row>
    <row r="212" spans="2:46" ht="12.75">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row>
    <row r="213" spans="2:46" ht="12.75">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row>
    <row r="214" spans="2:46" ht="12.75">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row>
    <row r="215" spans="2:46" ht="12.75">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row>
    <row r="216" spans="2:46" ht="12.75">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row>
    <row r="217" spans="2:46" ht="12.75">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row>
    <row r="218" spans="2:46" ht="12.75">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row>
    <row r="219" spans="2:46" ht="12.75">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row>
    <row r="220" spans="2:46" ht="12.75">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row>
    <row r="221" spans="2:46" ht="12.75">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row>
    <row r="222" spans="2:46" ht="12.75">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row>
    <row r="223" spans="2:46" ht="12.75">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row>
    <row r="224" spans="2:46" ht="12.75">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row>
    <row r="225" spans="2:46" ht="12.75">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row>
    <row r="226" spans="2:46" ht="12.75">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row>
    <row r="227" spans="2:46" ht="12.75">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row>
    <row r="228" spans="2:46" ht="12.75">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row>
    <row r="229" spans="2:46" ht="12.75">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row>
    <row r="230" spans="2:46" ht="12.75">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row>
    <row r="231" spans="2:46" ht="12.75">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row>
    <row r="232" spans="2:46" ht="12.75">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row>
    <row r="233" spans="2:46" ht="12.75">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row>
    <row r="234" spans="2:46" ht="12.75">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row>
    <row r="235" spans="2:46" ht="12.75">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row>
    <row r="236" spans="2:46" ht="12.75">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row>
    <row r="237" spans="2:46" ht="12.75">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row>
    <row r="238" spans="2:46" ht="12.75">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row>
    <row r="239" spans="2:46" ht="12.75">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row>
    <row r="240" spans="2:46" ht="12.75">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row>
    <row r="241" spans="2:46" ht="12.75">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row>
    <row r="242" spans="2:46" ht="12.75">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row>
    <row r="243" spans="2:46" ht="12.75">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row>
    <row r="244" spans="2:46" ht="12.75">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row>
    <row r="245" spans="2:46" ht="12.75">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row>
    <row r="246" spans="2:46" ht="12.75">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row>
    <row r="247" spans="2:46" ht="12.75">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row>
    <row r="248" spans="2:46" ht="12.75">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row>
    <row r="249" spans="2:46" ht="12.75">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row>
    <row r="250" spans="2:46" ht="12.75">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row>
    <row r="251" spans="2:46" ht="12.75">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row>
    <row r="252" spans="2:46" ht="12.75">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row>
    <row r="253" spans="2:46" ht="12.75">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row>
    <row r="254" spans="2:46" ht="12.75">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row>
    <row r="255" spans="2:46" ht="12.75">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row>
    <row r="256" spans="2:46" ht="12.75">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row>
    <row r="257" spans="2:46" ht="12.75">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row>
    <row r="258" spans="2:46" ht="12.75">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row>
    <row r="259" spans="2:46" ht="12.75">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row>
    <row r="260" spans="2:46" ht="12.75">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row>
    <row r="261" spans="2:46" ht="12.75">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row>
    <row r="262" spans="2:46" ht="12.75">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row>
    <row r="263" spans="2:46" ht="12.75">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row>
    <row r="264" spans="2:46" ht="12.75">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row>
    <row r="265" spans="2:46" ht="12.75">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row>
    <row r="266" spans="2:46" ht="12.75">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row>
    <row r="267" spans="2:46" ht="12.75">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row>
    <row r="268" spans="2:46" ht="12.75">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row>
    <row r="269" spans="2:46" ht="12.75">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row>
    <row r="270" spans="2:46" ht="12.75">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row>
    <row r="271" spans="2:46" ht="12.75">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row>
    <row r="272" spans="2:46" ht="12.75">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row>
    <row r="273" spans="2:46" ht="12.75">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row>
    <row r="274" spans="2:46" ht="12.75">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row>
    <row r="275" spans="2:46" ht="12.75">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row>
    <row r="276" spans="2:46" ht="12.75">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row>
    <row r="277" spans="2:46" ht="12.75">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row>
    <row r="278" spans="2:46" ht="12.75">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row>
    <row r="279" spans="2:46" ht="12.75">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row>
    <row r="280" spans="2:46" ht="12.75">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row>
    <row r="281" spans="2:46" ht="12.75">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row>
    <row r="282" spans="2:46" ht="12.75">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row>
    <row r="283" spans="2:46" ht="12.75">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row>
    <row r="284" spans="2:46" ht="12.75">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row>
    <row r="285" spans="2:46" ht="12.75">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row>
    <row r="286" spans="2:46" ht="12.75">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row>
    <row r="287" spans="2:46" ht="12.75">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row>
    <row r="288" spans="2:46" ht="12.75">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row>
    <row r="289" spans="2:46" ht="12.75">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row>
    <row r="290" spans="2:46" ht="12.75">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row>
    <row r="291" spans="2:46" ht="12.75">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row>
    <row r="292" spans="2:46" ht="12.75">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row>
    <row r="293" spans="2:46" ht="12.75">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row>
    <row r="294" spans="2:46" ht="12.75">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row>
    <row r="295" spans="2:46" ht="12.75">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row>
    <row r="296" spans="2:46" ht="12.75">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row>
    <row r="297" spans="2:46" ht="12.75">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row>
    <row r="298" spans="2:46" ht="12.75">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row>
    <row r="299" spans="2:46" ht="12.75">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row>
    <row r="300" spans="2:46" ht="12.75">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row>
    <row r="301" spans="2:46" ht="12.75">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row>
    <row r="302" spans="2:46" ht="12.75">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row>
    <row r="303" spans="2:46" ht="12.75">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row>
    <row r="304" spans="2:46" ht="12.75">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row>
    <row r="305" spans="2:46" ht="12.75">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row>
    <row r="306" spans="2:46" ht="12.75">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row>
    <row r="307" spans="2:46" ht="12.75">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row>
    <row r="308" spans="2:46" ht="12.75">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row>
    <row r="309" spans="2:46" ht="12.75">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row>
    <row r="310" spans="2:46" ht="12.75">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row>
    <row r="311" spans="2:46" ht="12.75">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row>
    <row r="312" spans="2:46" ht="12.75">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row>
    <row r="313" spans="2:46" ht="12.75">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row>
    <row r="314" spans="2:46" ht="12.75">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row>
    <row r="315" spans="2:46" ht="12.75">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row>
    <row r="316" spans="2:46" ht="12.75">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row>
    <row r="317" spans="2:46" ht="12.75">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row>
    <row r="318" spans="2:46" ht="12.75">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row>
    <row r="319" spans="2:46" ht="12.75">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row>
    <row r="320" spans="2:46" ht="12.75">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row>
    <row r="321" spans="2:46" ht="12.75">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row>
    <row r="322" spans="2:46" ht="12.75">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row>
    <row r="323" spans="2:46" ht="12.75">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row>
    <row r="324" spans="2:46" ht="12.75">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row>
    <row r="325" spans="2:46" ht="12.75">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row>
    <row r="326" spans="2:46" ht="12.75">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row>
    <row r="327" spans="2:46" ht="12.75">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row>
    <row r="328" spans="2:46" ht="12.75">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row>
    <row r="329" spans="2:46" ht="12.75">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row>
    <row r="330" spans="2:46" ht="12.75">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row>
    <row r="331" spans="2:46" ht="12.75">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row>
    <row r="332" spans="2:46" ht="12.75">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row>
    <row r="333" spans="2:46" ht="12.75">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row>
    <row r="334" spans="2:46" ht="12.75">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row>
    <row r="335" spans="2:46" ht="12.75">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row>
    <row r="336" spans="2:46" ht="12.75">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row>
    <row r="337" spans="2:46" ht="12.75">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row>
    <row r="338" spans="2:46" ht="12.75">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row>
    <row r="339" spans="2:46" ht="12.75">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row>
    <row r="340" spans="2:46" ht="12.75">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row>
    <row r="341" spans="2:46" ht="12.75">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row>
    <row r="342" spans="2:46" ht="12.75">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row>
    <row r="343" spans="2:46" ht="12.75">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row>
    <row r="344" spans="2:46" ht="12.75">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row>
    <row r="345" spans="2:46" ht="12.75">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row>
    <row r="346" spans="2:46" ht="12.75">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row>
    <row r="347" spans="2:46" ht="12.75">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row>
    <row r="348" spans="2:46" ht="12.75">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row>
    <row r="349" spans="2:46" ht="12.75">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row>
    <row r="350" spans="2:46" ht="12.75">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row>
    <row r="351" spans="2:46" ht="12.75">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row>
    <row r="352" spans="2:46" ht="12.75">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row>
    <row r="353" spans="2:46" ht="12.75">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row>
    <row r="354" spans="2:46" ht="12.75">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row>
    <row r="355" spans="2:46" ht="12.75">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row>
    <row r="356" spans="2:46" ht="12.75">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row>
    <row r="357" spans="2:46" ht="12.75">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row>
    <row r="358" spans="2:46" ht="12.75">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row>
    <row r="359" spans="2:46" ht="12.75">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row>
    <row r="360" spans="2:46" ht="12.75">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row>
  </sheetData>
  <sheetProtection sheet="1" objects="1" scenarios="1" selectLockedCells="1"/>
  <mergeCells count="95">
    <mergeCell ref="D1:N3"/>
    <mergeCell ref="O1:R3"/>
    <mergeCell ref="B14:R15"/>
    <mergeCell ref="M27:R27"/>
    <mergeCell ref="O36:Q37"/>
    <mergeCell ref="O53:R55"/>
    <mergeCell ref="K46:M46"/>
    <mergeCell ref="I36:I37"/>
    <mergeCell ref="P51:P52"/>
    <mergeCell ref="G26:L26"/>
    <mergeCell ref="B35:B36"/>
    <mergeCell ref="E36:E37"/>
    <mergeCell ref="E74:H74"/>
    <mergeCell ref="I74:L74"/>
    <mergeCell ref="M74:R74"/>
    <mergeCell ref="E75:H75"/>
    <mergeCell ref="B62:R62"/>
    <mergeCell ref="E72:H72"/>
    <mergeCell ref="I72:L72"/>
    <mergeCell ref="M72:R72"/>
    <mergeCell ref="E73:H73"/>
    <mergeCell ref="I73:L73"/>
    <mergeCell ref="E69:H69"/>
    <mergeCell ref="I69:L69"/>
    <mergeCell ref="M69:R69"/>
    <mergeCell ref="M73:R73"/>
    <mergeCell ref="E70:H70"/>
    <mergeCell ref="I70:L70"/>
    <mergeCell ref="M70:R70"/>
    <mergeCell ref="E71:H71"/>
    <mergeCell ref="I71:L71"/>
    <mergeCell ref="M71:R71"/>
    <mergeCell ref="E67:H67"/>
    <mergeCell ref="I67:L67"/>
    <mergeCell ref="M67:R67"/>
    <mergeCell ref="E68:H68"/>
    <mergeCell ref="I68:L68"/>
    <mergeCell ref="M68:R68"/>
    <mergeCell ref="B64:B65"/>
    <mergeCell ref="E64:H65"/>
    <mergeCell ref="C28:D28"/>
    <mergeCell ref="O47:R50"/>
    <mergeCell ref="I38:J38"/>
    <mergeCell ref="K36:K37"/>
    <mergeCell ref="L36:L37"/>
    <mergeCell ref="O38:O45"/>
    <mergeCell ref="I64:L65"/>
    <mergeCell ref="M64:R65"/>
    <mergeCell ref="G19:L19"/>
    <mergeCell ref="G20:L20"/>
    <mergeCell ref="G21:L21"/>
    <mergeCell ref="G22:L22"/>
    <mergeCell ref="G23:L23"/>
    <mergeCell ref="F36:F37"/>
    <mergeCell ref="G35:G37"/>
    <mergeCell ref="G24:L24"/>
    <mergeCell ref="G25:L25"/>
    <mergeCell ref="E27:L27"/>
    <mergeCell ref="R36:R37"/>
    <mergeCell ref="R51:R52"/>
    <mergeCell ref="K50:M51"/>
    <mergeCell ref="K56:M57"/>
    <mergeCell ref="H35:H37"/>
    <mergeCell ref="M36:M37"/>
    <mergeCell ref="K54:N55"/>
    <mergeCell ref="J47:N47"/>
    <mergeCell ref="K48:N49"/>
    <mergeCell ref="J52:N53"/>
    <mergeCell ref="B16:B18"/>
    <mergeCell ref="H16:K18"/>
    <mergeCell ref="C17:F18"/>
    <mergeCell ref="E4:N5"/>
    <mergeCell ref="P16:R17"/>
    <mergeCell ref="B6:R13"/>
    <mergeCell ref="M16:O18"/>
    <mergeCell ref="D16:F16"/>
    <mergeCell ref="C31:D31"/>
    <mergeCell ref="E28:R30"/>
    <mergeCell ref="E31:R32"/>
    <mergeCell ref="K34:M35"/>
    <mergeCell ref="P34:R35"/>
    <mergeCell ref="D34:F35"/>
    <mergeCell ref="G34:H34"/>
    <mergeCell ref="B59:R60"/>
    <mergeCell ref="B47:B48"/>
    <mergeCell ref="I45:J45"/>
    <mergeCell ref="C47:H49"/>
    <mergeCell ref="P56:P57"/>
    <mergeCell ref="Q56:R57"/>
    <mergeCell ref="I39:J39"/>
    <mergeCell ref="I40:J40"/>
    <mergeCell ref="I41:J41"/>
    <mergeCell ref="I42:J42"/>
    <mergeCell ref="I43:J43"/>
    <mergeCell ref="I44:J44"/>
  </mergeCells>
  <conditionalFormatting sqref="K46:M46">
    <cfRule type="expression" priority="49" dxfId="22" stopIfTrue="1">
      <formula>N46&gt;86400</formula>
    </cfRule>
    <cfRule type="expression" priority="50" dxfId="21" stopIfTrue="1">
      <formula>IF(TYPE(K46)=2,TRUE())</formula>
    </cfRule>
  </conditionalFormatting>
  <conditionalFormatting sqref="P51 P38:P45">
    <cfRule type="expression" priority="34" dxfId="30" stopIfTrue="1">
      <formula>AND(P38&gt;=79.95,P38&lt;84.95)</formula>
    </cfRule>
    <cfRule type="expression" priority="35" dxfId="31" stopIfTrue="1">
      <formula>N(P38)&gt;=84.95</formula>
    </cfRule>
  </conditionalFormatting>
  <conditionalFormatting sqref="P56:P57">
    <cfRule type="expression" priority="16" dxfId="60" stopIfTrue="1">
      <formula>P56="?"</formula>
    </cfRule>
    <cfRule type="expression" priority="30" dxfId="1" stopIfTrue="1">
      <formula>AND(P56&gt;=135,P56&lt;137)</formula>
    </cfRule>
    <cfRule type="expression" priority="31" dxfId="2" stopIfTrue="1">
      <formula>N(P56)&gt;=137</formula>
    </cfRule>
  </conditionalFormatting>
  <conditionalFormatting sqref="Q19:Q26 M19:O26">
    <cfRule type="expression" priority="29" dxfId="60" stopIfTrue="1">
      <formula>$O19="?"</formula>
    </cfRule>
  </conditionalFormatting>
  <conditionalFormatting sqref="F19:F26">
    <cfRule type="expression" priority="27" dxfId="60" stopIfTrue="1">
      <formula>D19="?"</formula>
    </cfRule>
  </conditionalFormatting>
  <conditionalFormatting sqref="E27:L27">
    <cfRule type="expression" priority="26" dxfId="60" stopIfTrue="1">
      <formula>OR(D19="?",D20="?",D21="?",D22="?",D23="?",D24="?",D25="?",D26="?")</formula>
    </cfRule>
  </conditionalFormatting>
  <conditionalFormatting sqref="R51 R38:R45">
    <cfRule type="expression" priority="22" dxfId="31" stopIfTrue="1">
      <formula>N(P38)&gt;=84.95</formula>
    </cfRule>
    <cfRule type="expression" priority="23" dxfId="30" stopIfTrue="1">
      <formula>AND(P38&gt;=79.95,P38&lt;84.95)</formula>
    </cfRule>
  </conditionalFormatting>
  <conditionalFormatting sqref="M27:R27">
    <cfRule type="expression" priority="19" dxfId="60" stopIfTrue="1">
      <formula>OR(O19="?",O20="?",O21="?",O22="?",O23="?",O24="?",O25="?",O26="?")</formula>
    </cfRule>
  </conditionalFormatting>
  <conditionalFormatting sqref="P51:P52 R51:R52">
    <cfRule type="expression" priority="18" dxfId="60" stopIfTrue="1">
      <formula>$P$51="?"</formula>
    </cfRule>
  </conditionalFormatting>
  <conditionalFormatting sqref="P38:P45 R38:R45 G38:H45">
    <cfRule type="expression" priority="17" dxfId="60" stopIfTrue="1">
      <formula>G38="?"</formula>
    </cfRule>
  </conditionalFormatting>
  <conditionalFormatting sqref="O38:O45">
    <cfRule type="expression" priority="14" dxfId="66" stopIfTrue="1">
      <formula>O38="Bela-stungs-rechner &amp; Eingaben oben unvoll-ständig!"</formula>
    </cfRule>
  </conditionalFormatting>
  <conditionalFormatting sqref="H38:H45">
    <cfRule type="expression" priority="11" dxfId="65" stopIfTrue="1">
      <formula>AND(H38&lt;79.95,H38&gt;=70,G38&gt;0)</formula>
    </cfRule>
    <cfRule type="expression" priority="13" dxfId="64" stopIfTrue="1">
      <formula>AND(H38&lt;69.95,G38&gt;0)</formula>
    </cfRule>
  </conditionalFormatting>
  <conditionalFormatting sqref="F50:F57">
    <cfRule type="expression" priority="7" dxfId="60" stopIfTrue="1">
      <formula>F50="?"</formula>
    </cfRule>
    <cfRule type="expression" priority="8" dxfId="1" stopIfTrue="1">
      <formula>N(F50)&gt;12</formula>
    </cfRule>
  </conditionalFormatting>
  <conditionalFormatting sqref="F51:F57">
    <cfRule type="expression" priority="6" dxfId="1" stopIfTrue="1">
      <formula>N(G51)&gt;12</formula>
    </cfRule>
  </conditionalFormatting>
  <conditionalFormatting sqref="F51:F57">
    <cfRule type="expression" priority="5" dxfId="60" stopIfTrue="1">
      <formula>F51="?"</formula>
    </cfRule>
  </conditionalFormatting>
  <conditionalFormatting sqref="E50:E57 G50:G57">
    <cfRule type="expression" priority="4" dxfId="83" stopIfTrue="1">
      <formula>$G38=0</formula>
    </cfRule>
  </conditionalFormatting>
  <conditionalFormatting sqref="F38:F45">
    <cfRule type="expression" priority="3" dxfId="83" stopIfTrue="1">
      <formula>$G38=0</formula>
    </cfRule>
  </conditionalFormatting>
  <conditionalFormatting sqref="I38:J45">
    <cfRule type="expression" priority="1" dxfId="83" stopIfTrue="1">
      <formula>G38=0</formula>
    </cfRule>
  </conditionalFormatting>
  <dataValidations count="4">
    <dataValidation type="list" allowBlank="1" showInputMessage="1" showErrorMessage="1" sqref="E19:E26">
      <formula1>Y$19:Y$20</formula1>
    </dataValidation>
    <dataValidation type="list" allowBlank="1" showInputMessage="1" showErrorMessage="1" sqref="G19:L26">
      <formula1>Z$19:Z$24</formula1>
    </dataValidation>
    <dataValidation operator="lessThanOrEqual" allowBlank="1" showInputMessage="1" showErrorMessage="1" sqref="E67:R74"/>
    <dataValidation type="whole" operator="greaterThanOrEqual" allowBlank="1" showInputMessage="1" showErrorMessage="1" sqref="R19:R26 P19:P26">
      <formula1>0</formula1>
    </dataValidation>
  </dataValidations>
  <printOptions/>
  <pageMargins left="0.7086614173228347" right="0.7086614173228347" top="0.7874015748031497" bottom="0.7874015748031497" header="0.31496062992125984" footer="0.31496062992125984"/>
  <pageSetup horizontalDpi="600" verticalDpi="600" orientation="portrait" paperSize="9" scale="66" r:id="rId3"/>
  <drawing r:id="rId2"/>
  <legacyDrawing r:id="rId1"/>
</worksheet>
</file>

<file path=xl/worksheets/sheet5.xml><?xml version="1.0" encoding="utf-8"?>
<worksheet xmlns="http://schemas.openxmlformats.org/spreadsheetml/2006/main" xmlns:r="http://schemas.openxmlformats.org/officeDocument/2006/relationships">
  <sheetPr codeName="Tabelle2"/>
  <dimension ref="A1:N38"/>
  <sheetViews>
    <sheetView showRowColHeaders="0" workbookViewId="0" topLeftCell="A2">
      <selection activeCell="M53" sqref="M53"/>
    </sheetView>
  </sheetViews>
  <sheetFormatPr defaultColWidth="11.421875" defaultRowHeight="12.75"/>
  <cols>
    <col min="1" max="1" width="9.7109375" style="0" customWidth="1"/>
    <col min="2" max="2" width="0.5625" style="0" customWidth="1"/>
    <col min="3" max="3" width="10.7109375" style="0" customWidth="1"/>
    <col min="4" max="5" width="12.7109375" style="0" customWidth="1"/>
    <col min="6" max="8" width="10.7109375" style="0" customWidth="1"/>
    <col min="9" max="10" width="5.28125" style="0" customWidth="1"/>
    <col min="11" max="11" width="5.7109375" style="0" customWidth="1"/>
    <col min="12" max="13" width="16.7109375" style="0" customWidth="1"/>
  </cols>
  <sheetData>
    <row r="1" spans="3:14" ht="15.75">
      <c r="C1" s="129"/>
      <c r="D1" s="753" t="s">
        <v>161</v>
      </c>
      <c r="E1" s="405"/>
      <c r="F1" s="405"/>
      <c r="G1" s="405"/>
      <c r="H1" s="405"/>
      <c r="I1" s="405"/>
      <c r="J1" s="405"/>
      <c r="K1" s="405"/>
      <c r="L1" s="10"/>
      <c r="M1" s="191">
        <f ca="1">TODAY()</f>
        <v>43782</v>
      </c>
      <c r="N1" s="11"/>
    </row>
    <row r="2" spans="3:13" ht="17.25" thickBot="1">
      <c r="C2" s="130" t="s">
        <v>258</v>
      </c>
      <c r="D2" s="631"/>
      <c r="E2" s="631"/>
      <c r="F2" s="631"/>
      <c r="G2" s="631"/>
      <c r="H2" s="631"/>
      <c r="I2" s="631"/>
      <c r="J2" s="631"/>
      <c r="K2" s="631"/>
      <c r="L2" s="10"/>
      <c r="M2" s="10"/>
    </row>
    <row r="3" spans="1:13" ht="12.75">
      <c r="A3" s="636" t="s">
        <v>80</v>
      </c>
      <c r="B3" s="637"/>
      <c r="C3" s="637"/>
      <c r="D3" s="637"/>
      <c r="E3" s="638"/>
      <c r="F3" s="639" t="str">
        <f>IF(Rechner!I48&lt;=0," ",Rechner!I48)</f>
        <v> </v>
      </c>
      <c r="G3" s="640" t="e">
        <f>IF(#REF!&lt;=0," ",#REF!)</f>
        <v>#REF!</v>
      </c>
      <c r="H3" s="640" t="e">
        <f>IF(#REF!&lt;=0," ",#REF!)</f>
        <v>#REF!</v>
      </c>
      <c r="I3" s="640" t="e">
        <f>IF(#REF!&lt;=0," ",#REF!)</f>
        <v>#REF!</v>
      </c>
      <c r="J3" s="640" t="e">
        <f>IF(#REF!&lt;=0," ",#REF!)</f>
        <v>#REF!</v>
      </c>
      <c r="K3" s="640" t="e">
        <f>IF(#REF!&lt;=0," ",#REF!)</f>
        <v>#REF!</v>
      </c>
      <c r="L3" s="640" t="e">
        <f>IF(#REF!&lt;=0," ",#REF!)</f>
        <v>#REF!</v>
      </c>
      <c r="M3" s="641" t="e">
        <f>IF(#REF!&lt;=0," ",#REF!)</f>
        <v>#REF!</v>
      </c>
    </row>
    <row r="4" spans="1:13" ht="12.75">
      <c r="A4" s="642" t="s">
        <v>81</v>
      </c>
      <c r="B4" s="332"/>
      <c r="C4" s="332"/>
      <c r="D4" s="332"/>
      <c r="E4" s="643"/>
      <c r="F4" s="613" t="str">
        <f>IF(Rechner!I49&lt;=0," ",Rechner!I49)</f>
        <v> </v>
      </c>
      <c r="G4" s="601" t="e">
        <f>IF(#REF!&lt;=0," ",#REF!)</f>
        <v>#REF!</v>
      </c>
      <c r="H4" s="601" t="e">
        <f>IF(#REF!&lt;=0," ",#REF!)</f>
        <v>#REF!</v>
      </c>
      <c r="I4" s="601" t="e">
        <f>IF(#REF!&lt;=0," ",#REF!)</f>
        <v>#REF!</v>
      </c>
      <c r="J4" s="601" t="e">
        <f>IF(#REF!&lt;=0," ",#REF!)</f>
        <v>#REF!</v>
      </c>
      <c r="K4" s="601" t="e">
        <f>IF(#REF!&lt;=0," ",#REF!)</f>
        <v>#REF!</v>
      </c>
      <c r="L4" s="601" t="e">
        <f>IF(#REF!&lt;=0," ",#REF!)</f>
        <v>#REF!</v>
      </c>
      <c r="M4" s="602" t="e">
        <f>IF(#REF!&lt;=0," ",#REF!)</f>
        <v>#REF!</v>
      </c>
    </row>
    <row r="5" spans="1:13" ht="13.5" thickBot="1">
      <c r="A5" s="644" t="s">
        <v>82</v>
      </c>
      <c r="B5" s="645"/>
      <c r="C5" s="645"/>
      <c r="D5" s="645"/>
      <c r="E5" s="646"/>
      <c r="F5" s="616" t="str">
        <f>IF(Rechner!I50&lt;=0," ",Rechner!I50)</f>
        <v> </v>
      </c>
      <c r="G5" s="603" t="e">
        <f>IF(#REF!&lt;=0," ",#REF!)</f>
        <v>#REF!</v>
      </c>
      <c r="H5" s="603" t="e">
        <f>IF(#REF!&lt;=0," ",#REF!)</f>
        <v>#REF!</v>
      </c>
      <c r="I5" s="603" t="e">
        <f>IF(#REF!&lt;=0," ",#REF!)</f>
        <v>#REF!</v>
      </c>
      <c r="J5" s="603" t="e">
        <f>IF(#REF!&lt;=0," ",#REF!)</f>
        <v>#REF!</v>
      </c>
      <c r="K5" s="603" t="e">
        <f>IF(#REF!&lt;=0," ",#REF!)</f>
        <v>#REF!</v>
      </c>
      <c r="L5" s="603" t="e">
        <f>IF(#REF!&lt;=0," ",#REF!)</f>
        <v>#REF!</v>
      </c>
      <c r="M5" s="604" t="e">
        <f>IF(#REF!&lt;=0," ",#REF!)</f>
        <v>#REF!</v>
      </c>
    </row>
    <row r="6" spans="1:13" ht="12.75">
      <c r="A6" s="188" t="s">
        <v>148</v>
      </c>
      <c r="B6" s="13"/>
      <c r="C6" s="598" t="s">
        <v>149</v>
      </c>
      <c r="D6" s="617" t="s">
        <v>150</v>
      </c>
      <c r="E6" s="748"/>
      <c r="F6" s="554" t="s">
        <v>151</v>
      </c>
      <c r="G6" s="789"/>
      <c r="H6" s="763"/>
      <c r="I6" s="617" t="s">
        <v>153</v>
      </c>
      <c r="J6" s="748"/>
      <c r="K6" s="761" t="s">
        <v>152</v>
      </c>
      <c r="L6" s="554" t="s">
        <v>14</v>
      </c>
      <c r="M6" s="763"/>
    </row>
    <row r="7" spans="1:13" ht="12.75">
      <c r="A7" s="189" t="s">
        <v>16</v>
      </c>
      <c r="B7" s="13"/>
      <c r="C7" s="747"/>
      <c r="D7" s="749"/>
      <c r="E7" s="750"/>
      <c r="F7" s="764"/>
      <c r="G7" s="790"/>
      <c r="H7" s="765"/>
      <c r="I7" s="89" t="s">
        <v>154</v>
      </c>
      <c r="J7" s="190" t="s">
        <v>155</v>
      </c>
      <c r="K7" s="762"/>
      <c r="L7" s="764"/>
      <c r="M7" s="765"/>
    </row>
    <row r="8" spans="1:13" ht="12.75">
      <c r="A8" s="104">
        <v>1</v>
      </c>
      <c r="B8" s="13"/>
      <c r="C8" s="196" t="str">
        <f>IF(Gehörschutz!E19&lt;=0," ",Gehörschutz!E19)</f>
        <v> </v>
      </c>
      <c r="D8" s="751" t="str">
        <f>IF(Gehörschutz!E67&lt;=0," ",Gehörschutz!E67)</f>
        <v> </v>
      </c>
      <c r="E8" s="752"/>
      <c r="F8" s="756" t="str">
        <f>IF(Gehörschutz!G19&lt;=0," ",Gehörschutz!G19)</f>
        <v> </v>
      </c>
      <c r="G8" s="757"/>
      <c r="H8" s="758"/>
      <c r="I8" s="197" t="str">
        <f>IF(Gehörschutz!P19&lt;=0," ",Gehörschutz!P19)</f>
        <v> </v>
      </c>
      <c r="J8" s="198" t="str">
        <f>IF(Gehörschutz!R19&lt;=0," ",Gehörschutz!R19)</f>
        <v> </v>
      </c>
      <c r="K8" s="199">
        <f>IF(Gehörschutz!N19&lt;=0," ",Gehörschutz!N19)</f>
      </c>
      <c r="L8" s="754" t="str">
        <f>IF(Gehörschutz!M67&lt;=0," ",Gehörschutz!M67)</f>
        <v> </v>
      </c>
      <c r="M8" s="755"/>
    </row>
    <row r="9" spans="1:13" ht="12.75">
      <c r="A9" s="104">
        <v>2</v>
      </c>
      <c r="B9" s="13"/>
      <c r="C9" s="196" t="str">
        <f>IF(Gehörschutz!E20&lt;=0," ",Gehörschutz!E20)</f>
        <v> </v>
      </c>
      <c r="D9" s="751" t="str">
        <f>IF(Gehörschutz!E68&lt;=0," ",Gehörschutz!E68)</f>
        <v> </v>
      </c>
      <c r="E9" s="752"/>
      <c r="F9" s="756" t="str">
        <f>IF(Gehörschutz!G20&lt;=0," ",Gehörschutz!G20)</f>
        <v> </v>
      </c>
      <c r="G9" s="757"/>
      <c r="H9" s="758"/>
      <c r="I9" s="197" t="str">
        <f>IF(Gehörschutz!P20&lt;=0," ",Gehörschutz!P20)</f>
        <v> </v>
      </c>
      <c r="J9" s="198" t="str">
        <f>IF(Gehörschutz!R20&lt;=0," ",Gehörschutz!R20)</f>
        <v> </v>
      </c>
      <c r="K9" s="199">
        <f>IF(Gehörschutz!N20&lt;=0," ",Gehörschutz!N20)</f>
      </c>
      <c r="L9" s="754" t="str">
        <f>IF(Gehörschutz!M68&lt;=0," ",Gehörschutz!M68)</f>
        <v> </v>
      </c>
      <c r="M9" s="755"/>
    </row>
    <row r="10" spans="1:13" ht="12.75">
      <c r="A10" s="104">
        <v>3</v>
      </c>
      <c r="B10" s="13"/>
      <c r="C10" s="196" t="str">
        <f>IF(Gehörschutz!E21&lt;=0," ",Gehörschutz!E21)</f>
        <v> </v>
      </c>
      <c r="D10" s="751" t="str">
        <f>IF(Gehörschutz!E69&lt;=0," ",Gehörschutz!E69)</f>
        <v> </v>
      </c>
      <c r="E10" s="752"/>
      <c r="F10" s="756" t="str">
        <f>IF(Gehörschutz!G21&lt;=0," ",Gehörschutz!G21)</f>
        <v> </v>
      </c>
      <c r="G10" s="757"/>
      <c r="H10" s="758"/>
      <c r="I10" s="197" t="str">
        <f>IF(Gehörschutz!P21&lt;=0," ",Gehörschutz!P21)</f>
        <v> </v>
      </c>
      <c r="J10" s="198" t="str">
        <f>IF(Gehörschutz!R21&lt;=0," ",Gehörschutz!R21)</f>
        <v> </v>
      </c>
      <c r="K10" s="199">
        <f>IF(Gehörschutz!N21&lt;=0," ",Gehörschutz!N21)</f>
      </c>
      <c r="L10" s="754" t="str">
        <f>IF(Gehörschutz!M69&lt;=0," ",Gehörschutz!M69)</f>
        <v> </v>
      </c>
      <c r="M10" s="755"/>
    </row>
    <row r="11" spans="1:13" ht="12.75">
      <c r="A11" s="104">
        <v>4</v>
      </c>
      <c r="B11" s="13"/>
      <c r="C11" s="196" t="str">
        <f>IF(Gehörschutz!E22&lt;=0," ",Gehörschutz!E22)</f>
        <v> </v>
      </c>
      <c r="D11" s="751" t="str">
        <f>IF(Gehörschutz!E70&lt;=0," ",Gehörschutz!E70)</f>
        <v> </v>
      </c>
      <c r="E11" s="752"/>
      <c r="F11" s="756" t="str">
        <f>IF(Gehörschutz!G22&lt;=0," ",Gehörschutz!G22)</f>
        <v> </v>
      </c>
      <c r="G11" s="757"/>
      <c r="H11" s="758"/>
      <c r="I11" s="197" t="str">
        <f>IF(Gehörschutz!P22&lt;=0," ",Gehörschutz!P22)</f>
        <v> </v>
      </c>
      <c r="J11" s="198" t="str">
        <f>IF(Gehörschutz!R22&lt;=0," ",Gehörschutz!R22)</f>
        <v> </v>
      </c>
      <c r="K11" s="199">
        <f>IF(Gehörschutz!N22&lt;=0," ",Gehörschutz!N22)</f>
      </c>
      <c r="L11" s="754" t="str">
        <f>IF(Gehörschutz!M70&lt;=0," ",Gehörschutz!M70)</f>
        <v> </v>
      </c>
      <c r="M11" s="755"/>
    </row>
    <row r="12" spans="1:13" ht="12.75">
      <c r="A12" s="104">
        <v>5</v>
      </c>
      <c r="B12" s="13"/>
      <c r="C12" s="196" t="str">
        <f>IF(Gehörschutz!E23&lt;=0," ",Gehörschutz!E23)</f>
        <v> </v>
      </c>
      <c r="D12" s="751" t="str">
        <f>IF(Gehörschutz!E71&lt;=0," ",Gehörschutz!E71)</f>
        <v> </v>
      </c>
      <c r="E12" s="752"/>
      <c r="F12" s="756" t="str">
        <f>IF(Gehörschutz!G23&lt;=0," ",Gehörschutz!G23)</f>
        <v> </v>
      </c>
      <c r="G12" s="757"/>
      <c r="H12" s="758"/>
      <c r="I12" s="197" t="str">
        <f>IF(Gehörschutz!P23&lt;=0," ",Gehörschutz!P23)</f>
        <v> </v>
      </c>
      <c r="J12" s="198" t="str">
        <f>IF(Gehörschutz!R23&lt;=0," ",Gehörschutz!R23)</f>
        <v> </v>
      </c>
      <c r="K12" s="199">
        <f>IF(Gehörschutz!N23&lt;=0," ",Gehörschutz!N23)</f>
      </c>
      <c r="L12" s="754" t="str">
        <f>IF(Gehörschutz!M71&lt;=0," ",Gehörschutz!M71)</f>
        <v> </v>
      </c>
      <c r="M12" s="755"/>
    </row>
    <row r="13" spans="1:13" ht="12.75">
      <c r="A13" s="104">
        <v>6</v>
      </c>
      <c r="B13" s="13"/>
      <c r="C13" s="196" t="str">
        <f>IF(Gehörschutz!E24&lt;=0," ",Gehörschutz!E24)</f>
        <v> </v>
      </c>
      <c r="D13" s="751" t="str">
        <f>IF(Gehörschutz!E72&lt;=0," ",Gehörschutz!E72)</f>
        <v> </v>
      </c>
      <c r="E13" s="752"/>
      <c r="F13" s="756" t="str">
        <f>IF(Gehörschutz!G24&lt;=0," ",Gehörschutz!G24)</f>
        <v> </v>
      </c>
      <c r="G13" s="757"/>
      <c r="H13" s="758"/>
      <c r="I13" s="197" t="str">
        <f>IF(Gehörschutz!P24&lt;=0," ",Gehörschutz!P24)</f>
        <v> </v>
      </c>
      <c r="J13" s="198" t="str">
        <f>IF(Gehörschutz!R24&lt;=0," ",Gehörschutz!R24)</f>
        <v> </v>
      </c>
      <c r="K13" s="199">
        <f>IF(Gehörschutz!N24&lt;=0," ",Gehörschutz!N24)</f>
      </c>
      <c r="L13" s="754" t="str">
        <f>IF(Gehörschutz!M72&lt;=0," ",Gehörschutz!M72)</f>
        <v> </v>
      </c>
      <c r="M13" s="755"/>
    </row>
    <row r="14" spans="1:13" ht="12.75">
      <c r="A14" s="104">
        <v>7</v>
      </c>
      <c r="B14" s="13"/>
      <c r="C14" s="196" t="str">
        <f>IF(Gehörschutz!E25&lt;=0," ",Gehörschutz!E25)</f>
        <v> </v>
      </c>
      <c r="D14" s="751" t="str">
        <f>IF(Gehörschutz!E73&lt;=0," ",Gehörschutz!E73)</f>
        <v> </v>
      </c>
      <c r="E14" s="752"/>
      <c r="F14" s="756" t="str">
        <f>IF(Gehörschutz!G25&lt;=0," ",Gehörschutz!G25)</f>
        <v> </v>
      </c>
      <c r="G14" s="757"/>
      <c r="H14" s="758"/>
      <c r="I14" s="197" t="str">
        <f>IF(Gehörschutz!P25&lt;=0," ",Gehörschutz!P25)</f>
        <v> </v>
      </c>
      <c r="J14" s="198" t="str">
        <f>IF(Gehörschutz!R25&lt;=0," ",Gehörschutz!R25)</f>
        <v> </v>
      </c>
      <c r="K14" s="199">
        <f>IF(Gehörschutz!N25&lt;=0," ",Gehörschutz!N25)</f>
      </c>
      <c r="L14" s="754" t="str">
        <f>IF(Gehörschutz!M73&lt;=0," ",Gehörschutz!M73)</f>
        <v> </v>
      </c>
      <c r="M14" s="755"/>
    </row>
    <row r="15" spans="1:13" ht="13.5" thickBot="1">
      <c r="A15" s="105">
        <v>8</v>
      </c>
      <c r="B15" s="13"/>
      <c r="C15" s="200" t="str">
        <f>IF(Gehörschutz!E26&lt;=0," ",Gehörschutz!E26)</f>
        <v> </v>
      </c>
      <c r="D15" s="808" t="str">
        <f>IF(Gehörschutz!E74&lt;=0," ",Gehörschutz!E74)</f>
        <v> </v>
      </c>
      <c r="E15" s="809"/>
      <c r="F15" s="810" t="str">
        <f>IF(Gehörschutz!G26&lt;=0," ",Gehörschutz!G26)</f>
        <v> </v>
      </c>
      <c r="G15" s="811"/>
      <c r="H15" s="812"/>
      <c r="I15" s="201" t="str">
        <f>IF(Gehörschutz!P26&lt;=0," ",Gehörschutz!P26)</f>
        <v> </v>
      </c>
      <c r="J15" s="202" t="str">
        <f>IF(Gehörschutz!R26&lt;=0," ",Gehörschutz!R26)</f>
        <v> </v>
      </c>
      <c r="K15" s="203">
        <f>IF(Gehörschutz!N26&lt;=0," ",Gehörschutz!N26)</f>
      </c>
      <c r="L15" s="759" t="str">
        <f>IF(Gehörschutz!M74&lt;=0," ",Gehörschutz!M74)</f>
        <v> </v>
      </c>
      <c r="M15" s="760"/>
    </row>
    <row r="16" spans="1:13" ht="9.75" customHeight="1" thickBot="1">
      <c r="A16" s="13"/>
      <c r="B16" s="13"/>
      <c r="C16" s="13"/>
      <c r="D16" s="13"/>
      <c r="E16" s="13"/>
      <c r="F16" s="620"/>
      <c r="G16" s="431"/>
      <c r="H16" s="431"/>
      <c r="I16" s="431"/>
      <c r="J16" s="431"/>
      <c r="K16" s="431"/>
      <c r="L16" s="431"/>
      <c r="M16" s="431"/>
    </row>
    <row r="17" spans="1:13" ht="12.75">
      <c r="A17" s="598" t="s">
        <v>18</v>
      </c>
      <c r="B17" s="13"/>
      <c r="C17" s="617" t="s">
        <v>160</v>
      </c>
      <c r="D17" s="761" t="s">
        <v>162</v>
      </c>
      <c r="E17" s="761" t="s">
        <v>163</v>
      </c>
      <c r="F17" s="554" t="s">
        <v>167</v>
      </c>
      <c r="G17" s="771"/>
      <c r="H17" s="617" t="s">
        <v>165</v>
      </c>
      <c r="I17" s="770"/>
      <c r="J17" s="770"/>
      <c r="K17" s="771"/>
      <c r="L17" s="554" t="s">
        <v>171</v>
      </c>
      <c r="M17" s="766"/>
    </row>
    <row r="18" spans="1:13" ht="12.75">
      <c r="A18" s="599"/>
      <c r="B18" s="13"/>
      <c r="C18" s="767"/>
      <c r="D18" s="768"/>
      <c r="E18" s="769"/>
      <c r="F18" s="772"/>
      <c r="G18" s="702"/>
      <c r="H18" s="772"/>
      <c r="I18" s="701"/>
      <c r="J18" s="701"/>
      <c r="K18" s="702"/>
      <c r="L18" s="775" t="s">
        <v>170</v>
      </c>
      <c r="M18" s="777" t="s">
        <v>172</v>
      </c>
    </row>
    <row r="19" spans="1:13" ht="14.25">
      <c r="A19" s="600"/>
      <c r="B19" s="13"/>
      <c r="C19" s="204" t="s">
        <v>71</v>
      </c>
      <c r="D19" s="207" t="s">
        <v>64</v>
      </c>
      <c r="E19" s="204" t="s">
        <v>164</v>
      </c>
      <c r="F19" s="217" t="s">
        <v>168</v>
      </c>
      <c r="G19" s="194" t="s">
        <v>169</v>
      </c>
      <c r="H19" s="89" t="s">
        <v>9</v>
      </c>
      <c r="I19" s="773" t="s">
        <v>10</v>
      </c>
      <c r="J19" s="774"/>
      <c r="K19" s="216" t="s">
        <v>166</v>
      </c>
      <c r="L19" s="776"/>
      <c r="M19" s="778"/>
    </row>
    <row r="20" spans="1:13" ht="12.75">
      <c r="A20" s="104">
        <v>1</v>
      </c>
      <c r="B20" s="13"/>
      <c r="C20" s="205" t="str">
        <f>IF(Gehörschutz!E38&lt;=0," ",Gehörschutz!E38)</f>
        <v> </v>
      </c>
      <c r="D20" s="208">
        <f>IF(Gehörschutz!G38&lt;=0," ",Gehörschutz!G38)</f>
      </c>
      <c r="E20" s="210">
        <f>IF(Gehörschutz!H38&lt;=0," ",Gehörschutz!H38)</f>
      </c>
      <c r="F20" s="218">
        <f>IF(Gehörschutz!E50&lt;=0," ",Gehörschutz!E50)</f>
      </c>
      <c r="G20" s="212">
        <f>IF(Gehörschutz!G50&lt;=0," ",Gehörschutz!G50)</f>
      </c>
      <c r="H20" s="214" t="str">
        <f>IF(Gehörschutz!K38&lt;=0," ",Gehörschutz!K38)</f>
        <v> </v>
      </c>
      <c r="I20" s="779" t="str">
        <f>IF(Gehörschutz!L38&lt;=0," ",Gehörschutz!L38)</f>
        <v> </v>
      </c>
      <c r="J20" s="780"/>
      <c r="K20" s="192" t="str">
        <f>IF(Gehörschutz!M38&lt;=0," ",Gehörschutz!M38)</f>
        <v> </v>
      </c>
      <c r="L20" s="210">
        <f>IF(Gehörschutz!P38&lt;=0," ",Gehörschutz!P38)</f>
      </c>
      <c r="M20" s="220" t="str">
        <f>IF(Gehörschutz!R38&lt;=0," ",Gehörschutz!R38)</f>
        <v> </v>
      </c>
    </row>
    <row r="21" spans="1:13" ht="12.75">
      <c r="A21" s="104">
        <v>2</v>
      </c>
      <c r="B21" s="13"/>
      <c r="C21" s="205" t="str">
        <f>IF(Gehörschutz!E39&lt;=0," ",Gehörschutz!E39)</f>
        <v> </v>
      </c>
      <c r="D21" s="208">
        <f>IF(Gehörschutz!G39&lt;=0," ",Gehörschutz!G39)</f>
      </c>
      <c r="E21" s="210">
        <f>IF(Gehörschutz!H39&lt;=0," ",Gehörschutz!H39)</f>
      </c>
      <c r="F21" s="218">
        <f>IF(Gehörschutz!E51&lt;=0," ",Gehörschutz!E51)</f>
      </c>
      <c r="G21" s="212">
        <f>IF(Gehörschutz!G51&lt;=0," ",Gehörschutz!G51)</f>
      </c>
      <c r="H21" s="214" t="str">
        <f>IF(Gehörschutz!K39&lt;=0," ",Gehörschutz!K39)</f>
        <v> </v>
      </c>
      <c r="I21" s="779" t="str">
        <f>IF(Gehörschutz!L39&lt;=0," ",Gehörschutz!L39)</f>
        <v> </v>
      </c>
      <c r="J21" s="780"/>
      <c r="K21" s="192" t="str">
        <f>IF(Gehörschutz!M39&lt;=0," ",Gehörschutz!M39)</f>
        <v> </v>
      </c>
      <c r="L21" s="210">
        <f>IF(Gehörschutz!P39&lt;=0," ",Gehörschutz!P39)</f>
      </c>
      <c r="M21" s="220" t="str">
        <f>IF(Gehörschutz!R39&lt;=0," ",Gehörschutz!R39)</f>
        <v> </v>
      </c>
    </row>
    <row r="22" spans="1:13" ht="12.75">
      <c r="A22" s="104">
        <v>3</v>
      </c>
      <c r="B22" s="13"/>
      <c r="C22" s="205" t="str">
        <f>IF(Gehörschutz!E40&lt;=0," ",Gehörschutz!E40)</f>
        <v> </v>
      </c>
      <c r="D22" s="208">
        <f>IF(Gehörschutz!G40&lt;=0," ",Gehörschutz!G40)</f>
      </c>
      <c r="E22" s="210">
        <f>IF(Gehörschutz!H40&lt;=0," ",Gehörschutz!H40)</f>
      </c>
      <c r="F22" s="218">
        <f>IF(Gehörschutz!E52&lt;=0," ",Gehörschutz!E52)</f>
      </c>
      <c r="G22" s="212">
        <f>IF(Gehörschutz!G52&lt;=0," ",Gehörschutz!G52)</f>
      </c>
      <c r="H22" s="214" t="str">
        <f>IF(Gehörschutz!K40&lt;=0," ",Gehörschutz!K40)</f>
        <v> </v>
      </c>
      <c r="I22" s="779" t="str">
        <f>IF(Gehörschutz!L40&lt;=0," ",Gehörschutz!L40)</f>
        <v> </v>
      </c>
      <c r="J22" s="780"/>
      <c r="K22" s="192" t="str">
        <f>IF(Gehörschutz!M40&lt;=0," ",Gehörschutz!M40)</f>
        <v> </v>
      </c>
      <c r="L22" s="210">
        <f>IF(Gehörschutz!P40&lt;=0," ",Gehörschutz!P40)</f>
      </c>
      <c r="M22" s="220" t="str">
        <f>IF(Gehörschutz!R40&lt;=0," ",Gehörschutz!R40)</f>
        <v> </v>
      </c>
    </row>
    <row r="23" spans="1:13" ht="12.75">
      <c r="A23" s="104">
        <v>4</v>
      </c>
      <c r="B23" s="13"/>
      <c r="C23" s="205" t="str">
        <f>IF(Gehörschutz!E41&lt;=0," ",Gehörschutz!E41)</f>
        <v> </v>
      </c>
      <c r="D23" s="208">
        <f>IF(Gehörschutz!G41&lt;=0," ",Gehörschutz!G41)</f>
      </c>
      <c r="E23" s="210">
        <f>IF(Gehörschutz!H41&lt;=0," ",Gehörschutz!H41)</f>
      </c>
      <c r="F23" s="218">
        <f>IF(Gehörschutz!E53&lt;=0," ",Gehörschutz!E53)</f>
      </c>
      <c r="G23" s="212">
        <f>IF(Gehörschutz!G53&lt;=0," ",Gehörschutz!G53)</f>
      </c>
      <c r="H23" s="214" t="str">
        <f>IF(Gehörschutz!K41&lt;=0," ",Gehörschutz!K41)</f>
        <v> </v>
      </c>
      <c r="I23" s="779" t="str">
        <f>IF(Gehörschutz!L41&lt;=0," ",Gehörschutz!L41)</f>
        <v> </v>
      </c>
      <c r="J23" s="780"/>
      <c r="K23" s="192" t="str">
        <f>IF(Gehörschutz!M41&lt;=0," ",Gehörschutz!M41)</f>
        <v> </v>
      </c>
      <c r="L23" s="210">
        <f>IF(Gehörschutz!P41&lt;=0," ",Gehörschutz!P41)</f>
      </c>
      <c r="M23" s="220" t="str">
        <f>IF(Gehörschutz!R41&lt;=0," ",Gehörschutz!R41)</f>
        <v> </v>
      </c>
    </row>
    <row r="24" spans="1:13" ht="12.75">
      <c r="A24" s="104">
        <v>5</v>
      </c>
      <c r="B24" s="13"/>
      <c r="C24" s="205" t="str">
        <f>IF(Gehörschutz!E42&lt;=0," ",Gehörschutz!E42)</f>
        <v> </v>
      </c>
      <c r="D24" s="208">
        <f>IF(Gehörschutz!G42&lt;=0," ",Gehörschutz!G42)</f>
      </c>
      <c r="E24" s="210">
        <f>IF(Gehörschutz!H42&lt;=0," ",Gehörschutz!H42)</f>
      </c>
      <c r="F24" s="218">
        <f>IF(Gehörschutz!E54&lt;=0," ",Gehörschutz!E54)</f>
      </c>
      <c r="G24" s="212">
        <f>IF(Gehörschutz!G54&lt;=0," ",Gehörschutz!G54)</f>
      </c>
      <c r="H24" s="214" t="str">
        <f>IF(Gehörschutz!K42&lt;=0," ",Gehörschutz!K42)</f>
        <v> </v>
      </c>
      <c r="I24" s="779" t="str">
        <f>IF(Gehörschutz!L42&lt;=0," ",Gehörschutz!L42)</f>
        <v> </v>
      </c>
      <c r="J24" s="780"/>
      <c r="K24" s="192" t="str">
        <f>IF(Gehörschutz!M42&lt;=0," ",Gehörschutz!M42)</f>
        <v> </v>
      </c>
      <c r="L24" s="210">
        <f>IF(Gehörschutz!P42&lt;=0," ",Gehörschutz!P42)</f>
      </c>
      <c r="M24" s="220" t="str">
        <f>IF(Gehörschutz!R42&lt;=0," ",Gehörschutz!R42)</f>
        <v> </v>
      </c>
    </row>
    <row r="25" spans="1:13" ht="12.75">
      <c r="A25" s="104">
        <v>6</v>
      </c>
      <c r="B25" s="13"/>
      <c r="C25" s="205" t="str">
        <f>IF(Gehörschutz!E43&lt;=0," ",Gehörschutz!E43)</f>
        <v> </v>
      </c>
      <c r="D25" s="208">
        <f>IF(Gehörschutz!G43&lt;=0," ",Gehörschutz!G43)</f>
      </c>
      <c r="E25" s="210">
        <f>IF(Gehörschutz!H43&lt;=0," ",Gehörschutz!H43)</f>
      </c>
      <c r="F25" s="218">
        <f>IF(Gehörschutz!E55&lt;=0," ",Gehörschutz!E55)</f>
      </c>
      <c r="G25" s="212">
        <f>IF(Gehörschutz!G55&lt;=0," ",Gehörschutz!G55)</f>
      </c>
      <c r="H25" s="214" t="str">
        <f>IF(Gehörschutz!K43&lt;=0," ",Gehörschutz!K43)</f>
        <v> </v>
      </c>
      <c r="I25" s="779" t="str">
        <f>IF(Gehörschutz!L43&lt;=0," ",Gehörschutz!L43)</f>
        <v> </v>
      </c>
      <c r="J25" s="780"/>
      <c r="K25" s="192" t="str">
        <f>IF(Gehörschutz!M43&lt;=0," ",Gehörschutz!M43)</f>
        <v> </v>
      </c>
      <c r="L25" s="210">
        <f>IF(Gehörschutz!P43&lt;=0," ",Gehörschutz!P43)</f>
      </c>
      <c r="M25" s="220" t="str">
        <f>IF(Gehörschutz!R43&lt;=0," ",Gehörschutz!R43)</f>
        <v> </v>
      </c>
    </row>
    <row r="26" spans="1:13" ht="12.75">
      <c r="A26" s="104">
        <v>7</v>
      </c>
      <c r="B26" s="13"/>
      <c r="C26" s="205" t="str">
        <f>IF(Gehörschutz!E44&lt;=0," ",Gehörschutz!E44)</f>
        <v> </v>
      </c>
      <c r="D26" s="208">
        <f>IF(Gehörschutz!G44&lt;=0," ",Gehörschutz!G44)</f>
      </c>
      <c r="E26" s="210">
        <f>IF(Gehörschutz!H44&lt;=0," ",Gehörschutz!H44)</f>
      </c>
      <c r="F26" s="218">
        <f>IF(Gehörschutz!E56&lt;=0," ",Gehörschutz!E56)</f>
      </c>
      <c r="G26" s="212">
        <f>IF(Gehörschutz!G56&lt;=0," ",Gehörschutz!G56)</f>
      </c>
      <c r="H26" s="214" t="str">
        <f>IF(Gehörschutz!K44&lt;=0," ",Gehörschutz!K44)</f>
        <v> </v>
      </c>
      <c r="I26" s="779" t="str">
        <f>IF(Gehörschutz!L44&lt;=0," ",Gehörschutz!L44)</f>
        <v> </v>
      </c>
      <c r="J26" s="780"/>
      <c r="K26" s="192" t="str">
        <f>IF(Gehörschutz!M44&lt;=0," ",Gehörschutz!M44)</f>
        <v> </v>
      </c>
      <c r="L26" s="210">
        <f>IF(Gehörschutz!P44&lt;=0," ",Gehörschutz!P44)</f>
      </c>
      <c r="M26" s="220" t="str">
        <f>IF(Gehörschutz!R44&lt;=0," ",Gehörschutz!R44)</f>
        <v> </v>
      </c>
    </row>
    <row r="27" spans="1:13" ht="13.5" thickBot="1">
      <c r="A27" s="105">
        <v>8</v>
      </c>
      <c r="B27" s="13"/>
      <c r="C27" s="206" t="str">
        <f>IF(Gehörschutz!E45&lt;=0," ",Gehörschutz!E45)</f>
        <v> </v>
      </c>
      <c r="D27" s="209">
        <f>IF(Gehörschutz!G45&lt;=0," ",Gehörschutz!G45)</f>
      </c>
      <c r="E27" s="211">
        <f>IF(Gehörschutz!H45&lt;=0," ",Gehörschutz!H45)</f>
      </c>
      <c r="F27" s="219">
        <f>IF(Gehörschutz!E57&lt;=0," ",Gehörschutz!E57)</f>
      </c>
      <c r="G27" s="213">
        <f>IF(Gehörschutz!G57&lt;=0," ",Gehörschutz!G57)</f>
      </c>
      <c r="H27" s="215" t="str">
        <f>IF(Gehörschutz!K45&lt;=0," ",Gehörschutz!K45)</f>
        <v> </v>
      </c>
      <c r="I27" s="781" t="str">
        <f>IF(Gehörschutz!L45&lt;=0," ",Gehörschutz!L45)</f>
        <v> </v>
      </c>
      <c r="J27" s="782"/>
      <c r="K27" s="193" t="str">
        <f>IF(Gehörschutz!M45&lt;=0," ",Gehörschutz!M45)</f>
        <v> </v>
      </c>
      <c r="L27" s="211">
        <f>IF(Gehörschutz!P45&lt;=0," ",Gehörschutz!P45)</f>
      </c>
      <c r="M27" s="221" t="str">
        <f>IF(Gehörschutz!R45&lt;=0," ",Gehörschutz!R45)</f>
        <v> </v>
      </c>
    </row>
    <row r="28" spans="1:13" ht="9.75" customHeight="1" thickBot="1">
      <c r="A28" s="13"/>
      <c r="B28" s="13"/>
      <c r="C28" s="13"/>
      <c r="D28" s="13"/>
      <c r="E28" s="13"/>
      <c r="F28" s="13"/>
      <c r="G28" s="13"/>
      <c r="H28" s="13"/>
      <c r="I28" s="13"/>
      <c r="J28" s="13"/>
      <c r="K28" s="13"/>
      <c r="L28" s="13"/>
      <c r="M28" s="13"/>
    </row>
    <row r="29" spans="1:13" ht="13.5" thickTop="1">
      <c r="A29" s="554" t="s">
        <v>177</v>
      </c>
      <c r="B29" s="791"/>
      <c r="C29" s="791"/>
      <c r="D29" s="791"/>
      <c r="E29" s="792"/>
      <c r="F29" s="799" t="s">
        <v>178</v>
      </c>
      <c r="G29" s="800"/>
      <c r="H29" s="800"/>
      <c r="I29" s="801"/>
      <c r="J29" s="577" t="s">
        <v>173</v>
      </c>
      <c r="K29" s="577"/>
      <c r="L29" s="577"/>
      <c r="M29" s="578"/>
    </row>
    <row r="30" spans="1:13" ht="12.75">
      <c r="A30" s="793"/>
      <c r="B30" s="794"/>
      <c r="C30" s="794"/>
      <c r="D30" s="794"/>
      <c r="E30" s="795"/>
      <c r="F30" s="802"/>
      <c r="G30" s="803"/>
      <c r="H30" s="803"/>
      <c r="I30" s="804"/>
      <c r="J30" s="579"/>
      <c r="K30" s="579"/>
      <c r="L30" s="579"/>
      <c r="M30" s="580"/>
    </row>
    <row r="31" spans="1:13" ht="12.75">
      <c r="A31" s="793"/>
      <c r="B31" s="794"/>
      <c r="C31" s="794"/>
      <c r="D31" s="794"/>
      <c r="E31" s="795"/>
      <c r="F31" s="802"/>
      <c r="G31" s="803"/>
      <c r="H31" s="803"/>
      <c r="I31" s="804"/>
      <c r="J31" s="573" t="s">
        <v>174</v>
      </c>
      <c r="K31" s="574"/>
      <c r="L31" s="568" t="str">
        <f>IF(Gehörschutz!P51&lt;=0," ",Gehörschutz!P51)</f>
        <v> </v>
      </c>
      <c r="M31" s="570" t="s">
        <v>53</v>
      </c>
    </row>
    <row r="32" spans="1:13" ht="12.75">
      <c r="A32" s="793"/>
      <c r="B32" s="794"/>
      <c r="C32" s="794"/>
      <c r="D32" s="794"/>
      <c r="E32" s="795"/>
      <c r="F32" s="802"/>
      <c r="G32" s="803"/>
      <c r="H32" s="803"/>
      <c r="I32" s="804"/>
      <c r="J32" s="574"/>
      <c r="K32" s="574"/>
      <c r="L32" s="569"/>
      <c r="M32" s="571"/>
    </row>
    <row r="33" spans="1:13" ht="12.75">
      <c r="A33" s="793"/>
      <c r="B33" s="794"/>
      <c r="C33" s="794"/>
      <c r="D33" s="794"/>
      <c r="E33" s="795"/>
      <c r="F33" s="802"/>
      <c r="G33" s="803"/>
      <c r="H33" s="803"/>
      <c r="I33" s="804"/>
      <c r="J33" s="583" t="s">
        <v>92</v>
      </c>
      <c r="K33" s="581" t="str">
        <f>IF(Gehörschutz!R51&lt;=0," ",Gehörschutz!R51)</f>
        <v> </v>
      </c>
      <c r="L33" s="632" t="s">
        <v>175</v>
      </c>
      <c r="M33" s="633"/>
    </row>
    <row r="34" spans="1:13" ht="13.5" thickBot="1">
      <c r="A34" s="793"/>
      <c r="B34" s="794"/>
      <c r="C34" s="794"/>
      <c r="D34" s="794"/>
      <c r="E34" s="795"/>
      <c r="F34" s="802"/>
      <c r="G34" s="803"/>
      <c r="H34" s="803"/>
      <c r="I34" s="804"/>
      <c r="J34" s="584"/>
      <c r="K34" s="582"/>
      <c r="L34" s="290"/>
      <c r="M34" s="633"/>
    </row>
    <row r="35" spans="1:13" ht="12.75">
      <c r="A35" s="793"/>
      <c r="B35" s="794"/>
      <c r="C35" s="794"/>
      <c r="D35" s="794"/>
      <c r="E35" s="795"/>
      <c r="F35" s="802"/>
      <c r="G35" s="803"/>
      <c r="H35" s="803"/>
      <c r="I35" s="804"/>
      <c r="J35" s="783" t="s">
        <v>180</v>
      </c>
      <c r="K35" s="784"/>
      <c r="L35" s="784"/>
      <c r="M35" s="785"/>
    </row>
    <row r="36" spans="1:13" ht="15.75" customHeight="1">
      <c r="A36" s="793"/>
      <c r="B36" s="794"/>
      <c r="C36" s="794"/>
      <c r="D36" s="794"/>
      <c r="E36" s="795"/>
      <c r="F36" s="802"/>
      <c r="G36" s="803"/>
      <c r="H36" s="803"/>
      <c r="I36" s="804"/>
      <c r="J36" s="786"/>
      <c r="K36" s="787"/>
      <c r="L36" s="787"/>
      <c r="M36" s="788"/>
    </row>
    <row r="37" spans="1:13" ht="12.75">
      <c r="A37" s="793"/>
      <c r="B37" s="794"/>
      <c r="C37" s="794"/>
      <c r="D37" s="794"/>
      <c r="E37" s="795"/>
      <c r="F37" s="802"/>
      <c r="G37" s="803"/>
      <c r="H37" s="803"/>
      <c r="I37" s="804"/>
      <c r="J37" s="573" t="s">
        <v>176</v>
      </c>
      <c r="K37" s="574"/>
      <c r="L37" s="568" t="str">
        <f>IF(Gehörschutz!P56&lt;=0," ",Gehörschutz!P56)</f>
        <v> </v>
      </c>
      <c r="M37" s="570" t="s">
        <v>55</v>
      </c>
    </row>
    <row r="38" spans="1:13" ht="13.5" thickBot="1">
      <c r="A38" s="796"/>
      <c r="B38" s="797"/>
      <c r="C38" s="797"/>
      <c r="D38" s="797"/>
      <c r="E38" s="798"/>
      <c r="F38" s="805"/>
      <c r="G38" s="806"/>
      <c r="H38" s="806"/>
      <c r="I38" s="807"/>
      <c r="J38" s="594"/>
      <c r="K38" s="594"/>
      <c r="L38" s="572"/>
      <c r="M38" s="595"/>
    </row>
  </sheetData>
  <sheetProtection sheet="1"/>
  <mergeCells count="70">
    <mergeCell ref="A29:E38"/>
    <mergeCell ref="F29:I38"/>
    <mergeCell ref="I20:J20"/>
    <mergeCell ref="I21:J21"/>
    <mergeCell ref="I22:J22"/>
    <mergeCell ref="D15:E15"/>
    <mergeCell ref="F15:H15"/>
    <mergeCell ref="J37:K38"/>
    <mergeCell ref="I23:J23"/>
    <mergeCell ref="I24:J24"/>
    <mergeCell ref="F6:H7"/>
    <mergeCell ref="F8:H8"/>
    <mergeCell ref="F9:H9"/>
    <mergeCell ref="F10:H10"/>
    <mergeCell ref="F11:H11"/>
    <mergeCell ref="F12:H12"/>
    <mergeCell ref="L37:L38"/>
    <mergeCell ref="M37:M38"/>
    <mergeCell ref="J33:J34"/>
    <mergeCell ref="K33:K34"/>
    <mergeCell ref="L33:M34"/>
    <mergeCell ref="J35:M36"/>
    <mergeCell ref="J29:M30"/>
    <mergeCell ref="J31:K32"/>
    <mergeCell ref="L31:L32"/>
    <mergeCell ref="M31:M32"/>
    <mergeCell ref="F16:I16"/>
    <mergeCell ref="J16:M16"/>
    <mergeCell ref="I25:J25"/>
    <mergeCell ref="I26:J26"/>
    <mergeCell ref="I27:J27"/>
    <mergeCell ref="F17:G18"/>
    <mergeCell ref="A17:A19"/>
    <mergeCell ref="L17:M17"/>
    <mergeCell ref="C17:C18"/>
    <mergeCell ref="D17:D18"/>
    <mergeCell ref="E17:E18"/>
    <mergeCell ref="H17:K18"/>
    <mergeCell ref="I19:J19"/>
    <mergeCell ref="L18:L19"/>
    <mergeCell ref="M18:M19"/>
    <mergeCell ref="L15:M15"/>
    <mergeCell ref="D13:E13"/>
    <mergeCell ref="D14:E14"/>
    <mergeCell ref="I6:J6"/>
    <mergeCell ref="K6:K7"/>
    <mergeCell ref="L6:M7"/>
    <mergeCell ref="L8:M8"/>
    <mergeCell ref="L9:M9"/>
    <mergeCell ref="L10:M10"/>
    <mergeCell ref="L11:M11"/>
    <mergeCell ref="L12:M12"/>
    <mergeCell ref="D11:E11"/>
    <mergeCell ref="D12:E12"/>
    <mergeCell ref="L13:M13"/>
    <mergeCell ref="L14:M14"/>
    <mergeCell ref="D9:E9"/>
    <mergeCell ref="D10:E10"/>
    <mergeCell ref="F13:H13"/>
    <mergeCell ref="F14:H14"/>
    <mergeCell ref="C6:C7"/>
    <mergeCell ref="D6:E7"/>
    <mergeCell ref="D8:E8"/>
    <mergeCell ref="D1:K2"/>
    <mergeCell ref="A3:E3"/>
    <mergeCell ref="F3:M3"/>
    <mergeCell ref="A4:E4"/>
    <mergeCell ref="F4:M4"/>
    <mergeCell ref="A5:E5"/>
    <mergeCell ref="F5:M5"/>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Tabelle3"/>
  <dimension ref="B1:EQ195"/>
  <sheetViews>
    <sheetView showRowColHeaders="0" workbookViewId="0" topLeftCell="A1">
      <selection activeCell="G53" sqref="G53"/>
    </sheetView>
  </sheetViews>
  <sheetFormatPr defaultColWidth="11.421875" defaultRowHeight="12.75"/>
  <cols>
    <col min="1" max="1" width="8.7109375" style="2" customWidth="1"/>
    <col min="2" max="2" width="10.7109375" style="19" customWidth="1"/>
    <col min="3" max="4" width="2.7109375" style="19" customWidth="1"/>
    <col min="5" max="8" width="10.7109375" style="19" customWidth="1"/>
    <col min="9" max="10" width="2.7109375" style="19" customWidth="1"/>
    <col min="11" max="13" width="10.7109375" style="19" customWidth="1"/>
    <col min="14" max="15" width="2.7109375" style="19" customWidth="1"/>
    <col min="16" max="16" width="10.7109375" style="19" customWidth="1"/>
    <col min="17" max="17" width="2.7109375" style="19" customWidth="1"/>
    <col min="18" max="25" width="10.7109375" style="19" customWidth="1"/>
    <col min="26" max="16384" width="11.421875" style="19" customWidth="1"/>
  </cols>
  <sheetData>
    <row r="1" spans="2:147" ht="12.75" customHeight="1">
      <c r="B1" s="55"/>
      <c r="C1" s="55"/>
      <c r="D1" s="55"/>
      <c r="E1" s="404" t="s">
        <v>208</v>
      </c>
      <c r="F1" s="405"/>
      <c r="G1" s="405"/>
      <c r="H1" s="405"/>
      <c r="I1" s="405"/>
      <c r="J1" s="405"/>
      <c r="K1" s="405"/>
      <c r="L1" s="405"/>
      <c r="M1" s="406" t="s">
        <v>203</v>
      </c>
      <c r="N1" s="407"/>
      <c r="O1" s="407"/>
      <c r="P1" s="407"/>
      <c r="Q1" s="407"/>
      <c r="R1" s="407"/>
      <c r="S1" s="2"/>
      <c r="T1" s="2"/>
      <c r="U1" s="2"/>
      <c r="V1" s="2"/>
      <c r="W1" s="2"/>
      <c r="X1" s="2"/>
      <c r="Y1" s="2"/>
      <c r="Z1" s="2"/>
      <c r="AA1" s="2"/>
      <c r="AB1" s="2"/>
      <c r="AC1" s="2"/>
      <c r="AD1" s="2"/>
      <c r="AE1" s="2"/>
      <c r="AF1" s="2"/>
      <c r="AG1" s="2"/>
      <c r="AH1" s="2"/>
      <c r="AI1" s="2"/>
      <c r="AJ1" s="2"/>
      <c r="AK1" s="2"/>
      <c r="AL1" s="2"/>
      <c r="AM1" s="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row>
    <row r="2" spans="2:147" ht="12.75" customHeight="1">
      <c r="B2" s="55"/>
      <c r="C2" s="55"/>
      <c r="D2" s="55"/>
      <c r="E2" s="405"/>
      <c r="F2" s="405"/>
      <c r="G2" s="405"/>
      <c r="H2" s="405"/>
      <c r="I2" s="405"/>
      <c r="J2" s="405"/>
      <c r="K2" s="405"/>
      <c r="L2" s="405"/>
      <c r="M2" s="407"/>
      <c r="N2" s="407"/>
      <c r="O2" s="407"/>
      <c r="P2" s="407"/>
      <c r="Q2" s="407"/>
      <c r="R2" s="407"/>
      <c r="S2" s="2"/>
      <c r="T2" s="2"/>
      <c r="U2" s="2"/>
      <c r="V2" s="2"/>
      <c r="W2" s="2"/>
      <c r="X2" s="2"/>
      <c r="Y2" s="2"/>
      <c r="Z2" s="2"/>
      <c r="AA2" s="2"/>
      <c r="AB2" s="2"/>
      <c r="AC2" s="2"/>
      <c r="AD2" s="2"/>
      <c r="AE2" s="2"/>
      <c r="AF2" s="2"/>
      <c r="AG2" s="2"/>
      <c r="AH2" s="2"/>
      <c r="AI2" s="2"/>
      <c r="AJ2" s="2"/>
      <c r="AK2" s="2"/>
      <c r="AL2" s="2"/>
      <c r="AM2" s="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2"/>
      <c r="EL2" s="252"/>
      <c r="EM2" s="252"/>
      <c r="EN2" s="252"/>
      <c r="EO2" s="252"/>
      <c r="EP2" s="252"/>
      <c r="EQ2" s="252"/>
    </row>
    <row r="3" spans="2:147" ht="12.75" customHeight="1">
      <c r="B3" s="55"/>
      <c r="C3" s="55"/>
      <c r="D3" s="55"/>
      <c r="E3" s="405"/>
      <c r="F3" s="405"/>
      <c r="G3" s="405"/>
      <c r="H3" s="405"/>
      <c r="I3" s="405"/>
      <c r="J3" s="405"/>
      <c r="K3" s="405"/>
      <c r="L3" s="405"/>
      <c r="M3" s="407"/>
      <c r="N3" s="407"/>
      <c r="O3" s="407"/>
      <c r="P3" s="407"/>
      <c r="Q3" s="407"/>
      <c r="R3" s="407"/>
      <c r="S3" s="2"/>
      <c r="T3" s="2"/>
      <c r="U3" s="2"/>
      <c r="V3" s="2"/>
      <c r="W3" s="2"/>
      <c r="X3" s="2"/>
      <c r="Y3" s="2"/>
      <c r="Z3" s="2"/>
      <c r="AA3" s="2"/>
      <c r="AB3" s="2"/>
      <c r="AC3" s="2"/>
      <c r="AD3" s="2"/>
      <c r="AE3" s="2"/>
      <c r="AF3" s="2"/>
      <c r="AG3" s="2"/>
      <c r="AH3" s="2"/>
      <c r="AI3" s="2"/>
      <c r="AJ3" s="2"/>
      <c r="AK3" s="2"/>
      <c r="AL3" s="2"/>
      <c r="AM3" s="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row>
    <row r="4" spans="2:147" ht="12.75" customHeight="1">
      <c r="B4" s="55"/>
      <c r="C4" s="55"/>
      <c r="D4" s="55"/>
      <c r="E4" s="294"/>
      <c r="F4" s="294"/>
      <c r="G4" s="294"/>
      <c r="H4" s="294"/>
      <c r="I4" s="294"/>
      <c r="J4" s="294"/>
      <c r="K4" s="294"/>
      <c r="L4" s="294"/>
      <c r="M4" s="294"/>
      <c r="N4" s="294"/>
      <c r="O4" s="61"/>
      <c r="P4" s="56"/>
      <c r="Q4" s="55"/>
      <c r="R4" s="55"/>
      <c r="S4" s="2"/>
      <c r="T4" s="2"/>
      <c r="U4" s="2"/>
      <c r="V4" s="2"/>
      <c r="W4" s="2"/>
      <c r="X4" s="2"/>
      <c r="Y4" s="2"/>
      <c r="Z4" s="2"/>
      <c r="AA4" s="2"/>
      <c r="AB4" s="2"/>
      <c r="AC4" s="2"/>
      <c r="AD4" s="2"/>
      <c r="AE4" s="2"/>
      <c r="AF4" s="2"/>
      <c r="AG4" s="2"/>
      <c r="AH4" s="2"/>
      <c r="AI4" s="2"/>
      <c r="AJ4" s="2"/>
      <c r="AK4" s="2"/>
      <c r="AL4" s="2"/>
      <c r="AM4" s="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row>
    <row r="5" spans="2:147" ht="12.75" customHeight="1">
      <c r="B5" s="55"/>
      <c r="C5" s="55"/>
      <c r="D5" s="55"/>
      <c r="E5" s="294"/>
      <c r="F5" s="294"/>
      <c r="G5" s="294"/>
      <c r="H5" s="294"/>
      <c r="I5" s="294"/>
      <c r="J5" s="294"/>
      <c r="K5" s="294"/>
      <c r="L5" s="294"/>
      <c r="M5" s="294"/>
      <c r="N5" s="294"/>
      <c r="O5" s="61"/>
      <c r="P5" s="55"/>
      <c r="Q5" s="55"/>
      <c r="R5" s="55"/>
      <c r="S5" s="2"/>
      <c r="T5" s="2"/>
      <c r="U5" s="2"/>
      <c r="V5" s="2"/>
      <c r="W5" s="2"/>
      <c r="X5" s="2"/>
      <c r="Y5" s="2"/>
      <c r="Z5" s="2"/>
      <c r="AA5" s="2"/>
      <c r="AB5" s="2"/>
      <c r="AC5" s="2"/>
      <c r="AD5" s="2"/>
      <c r="AE5" s="2"/>
      <c r="AF5" s="2"/>
      <c r="AG5" s="2"/>
      <c r="AH5" s="2"/>
      <c r="AI5" s="2"/>
      <c r="AJ5" s="2"/>
      <c r="AK5" s="2"/>
      <c r="AL5" s="2"/>
      <c r="AM5" s="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row>
    <row r="6" spans="2:147" ht="12.75" customHeight="1">
      <c r="B6" s="826" t="s">
        <v>257</v>
      </c>
      <c r="C6" s="827"/>
      <c r="D6" s="827"/>
      <c r="E6" s="827"/>
      <c r="F6" s="827"/>
      <c r="G6" s="827"/>
      <c r="H6" s="827"/>
      <c r="I6" s="827"/>
      <c r="J6" s="827"/>
      <c r="K6" s="827"/>
      <c r="L6" s="827"/>
      <c r="M6" s="827"/>
      <c r="N6" s="828"/>
      <c r="O6" s="828"/>
      <c r="P6" s="828"/>
      <c r="Q6" s="828"/>
      <c r="R6" s="829"/>
      <c r="S6" s="2"/>
      <c r="T6" s="2"/>
      <c r="U6" s="2"/>
      <c r="V6" s="2"/>
      <c r="W6" s="2"/>
      <c r="X6" s="2"/>
      <c r="Y6" s="2"/>
      <c r="Z6" s="2"/>
      <c r="AA6" s="2"/>
      <c r="AB6" s="2"/>
      <c r="AC6" s="2"/>
      <c r="AD6" s="2"/>
      <c r="AE6" s="2"/>
      <c r="AF6" s="2"/>
      <c r="AG6" s="2"/>
      <c r="AH6" s="2"/>
      <c r="AI6" s="2"/>
      <c r="AJ6" s="2"/>
      <c r="AK6" s="2"/>
      <c r="AL6" s="2"/>
      <c r="AM6" s="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52"/>
      <c r="EM6" s="252"/>
      <c r="EN6" s="252"/>
      <c r="EO6" s="252"/>
      <c r="EP6" s="252"/>
      <c r="EQ6" s="252"/>
    </row>
    <row r="7" spans="2:147" ht="12.75" customHeight="1">
      <c r="B7" s="830"/>
      <c r="C7" s="831"/>
      <c r="D7" s="831"/>
      <c r="E7" s="831"/>
      <c r="F7" s="831"/>
      <c r="G7" s="831"/>
      <c r="H7" s="831"/>
      <c r="I7" s="831"/>
      <c r="J7" s="831"/>
      <c r="K7" s="831"/>
      <c r="L7" s="831"/>
      <c r="M7" s="831"/>
      <c r="N7" s="832"/>
      <c r="O7" s="832"/>
      <c r="P7" s="832"/>
      <c r="Q7" s="832"/>
      <c r="R7" s="833"/>
      <c r="S7" s="2"/>
      <c r="T7" s="2"/>
      <c r="U7" s="2"/>
      <c r="V7" s="2"/>
      <c r="W7" s="2"/>
      <c r="X7" s="2"/>
      <c r="Y7" s="2"/>
      <c r="Z7" s="2"/>
      <c r="AA7" s="2"/>
      <c r="AB7" s="2"/>
      <c r="AC7" s="2"/>
      <c r="AD7" s="2"/>
      <c r="AE7" s="2"/>
      <c r="AF7" s="2"/>
      <c r="AG7" s="2"/>
      <c r="AH7" s="2"/>
      <c r="AI7" s="2"/>
      <c r="AJ7" s="2"/>
      <c r="AK7" s="2"/>
      <c r="AL7" s="2"/>
      <c r="AM7" s="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c r="CP7" s="252"/>
      <c r="CQ7" s="252"/>
      <c r="CR7" s="252"/>
      <c r="CS7" s="252"/>
      <c r="CT7" s="252"/>
      <c r="CU7" s="252"/>
      <c r="CV7" s="252"/>
      <c r="CW7" s="252"/>
      <c r="CX7" s="252"/>
      <c r="CY7" s="252"/>
      <c r="CZ7" s="252"/>
      <c r="DA7" s="252"/>
      <c r="DB7" s="252"/>
      <c r="DC7" s="252"/>
      <c r="DD7" s="252"/>
      <c r="DE7" s="252"/>
      <c r="DF7" s="252"/>
      <c r="DG7" s="252"/>
      <c r="DH7" s="252"/>
      <c r="DI7" s="252"/>
      <c r="DJ7" s="252"/>
      <c r="DK7" s="252"/>
      <c r="DL7" s="252"/>
      <c r="DM7" s="252"/>
      <c r="DN7" s="252"/>
      <c r="DO7" s="252"/>
      <c r="DP7" s="252"/>
      <c r="DQ7" s="252"/>
      <c r="DR7" s="252"/>
      <c r="DS7" s="252"/>
      <c r="DT7" s="252"/>
      <c r="DU7" s="252"/>
      <c r="DV7" s="252"/>
      <c r="DW7" s="252"/>
      <c r="DX7" s="252"/>
      <c r="DY7" s="252"/>
      <c r="DZ7" s="252"/>
      <c r="EA7" s="252"/>
      <c r="EB7" s="252"/>
      <c r="EC7" s="252"/>
      <c r="ED7" s="252"/>
      <c r="EE7" s="252"/>
      <c r="EF7" s="252"/>
      <c r="EG7" s="252"/>
      <c r="EH7" s="252"/>
      <c r="EI7" s="252"/>
      <c r="EJ7" s="252"/>
      <c r="EK7" s="252"/>
      <c r="EL7" s="252"/>
      <c r="EM7" s="252"/>
      <c r="EN7" s="252"/>
      <c r="EO7" s="252"/>
      <c r="EP7" s="252"/>
      <c r="EQ7" s="252"/>
    </row>
    <row r="8" spans="2:147" ht="12.75" customHeight="1">
      <c r="B8" s="830"/>
      <c r="C8" s="831"/>
      <c r="D8" s="831"/>
      <c r="E8" s="831"/>
      <c r="F8" s="831"/>
      <c r="G8" s="831"/>
      <c r="H8" s="831"/>
      <c r="I8" s="831"/>
      <c r="J8" s="831"/>
      <c r="K8" s="831"/>
      <c r="L8" s="831"/>
      <c r="M8" s="831"/>
      <c r="N8" s="832"/>
      <c r="O8" s="832"/>
      <c r="P8" s="832"/>
      <c r="Q8" s="832"/>
      <c r="R8" s="833"/>
      <c r="S8" s="2"/>
      <c r="T8" s="2"/>
      <c r="U8" s="2"/>
      <c r="V8" s="2"/>
      <c r="W8" s="2"/>
      <c r="X8" s="2"/>
      <c r="Y8" s="2"/>
      <c r="Z8" s="2"/>
      <c r="AA8" s="2"/>
      <c r="AB8" s="2"/>
      <c r="AC8" s="2"/>
      <c r="AD8" s="2"/>
      <c r="AE8" s="2"/>
      <c r="AF8" s="2"/>
      <c r="AG8" s="2"/>
      <c r="AH8" s="2"/>
      <c r="AI8" s="2"/>
      <c r="AJ8" s="2"/>
      <c r="AK8" s="2"/>
      <c r="AL8" s="2"/>
      <c r="AM8" s="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252"/>
      <c r="EJ8" s="252"/>
      <c r="EK8" s="252"/>
      <c r="EL8" s="252"/>
      <c r="EM8" s="252"/>
      <c r="EN8" s="252"/>
      <c r="EO8" s="252"/>
      <c r="EP8" s="252"/>
      <c r="EQ8" s="252"/>
    </row>
    <row r="9" spans="2:147" ht="12.75" customHeight="1">
      <c r="B9" s="830"/>
      <c r="C9" s="831"/>
      <c r="D9" s="831"/>
      <c r="E9" s="831"/>
      <c r="F9" s="831"/>
      <c r="G9" s="831"/>
      <c r="H9" s="831"/>
      <c r="I9" s="831"/>
      <c r="J9" s="831"/>
      <c r="K9" s="831"/>
      <c r="L9" s="831"/>
      <c r="M9" s="831"/>
      <c r="N9" s="832"/>
      <c r="O9" s="832"/>
      <c r="P9" s="832"/>
      <c r="Q9" s="832"/>
      <c r="R9" s="833"/>
      <c r="S9" s="2"/>
      <c r="T9" s="2"/>
      <c r="U9" s="2"/>
      <c r="V9" s="2"/>
      <c r="W9" s="2"/>
      <c r="X9" s="2"/>
      <c r="Y9" s="2"/>
      <c r="Z9" s="2"/>
      <c r="AA9" s="2"/>
      <c r="AB9" s="2"/>
      <c r="AC9" s="2"/>
      <c r="AD9" s="2"/>
      <c r="AE9" s="2"/>
      <c r="AF9" s="2"/>
      <c r="AG9" s="2"/>
      <c r="AH9" s="2"/>
      <c r="AI9" s="2"/>
      <c r="AJ9" s="2"/>
      <c r="AK9" s="2"/>
      <c r="AL9" s="2"/>
      <c r="AM9" s="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c r="CY9" s="252"/>
      <c r="CZ9" s="252"/>
      <c r="DA9" s="252"/>
      <c r="DB9" s="252"/>
      <c r="DC9" s="252"/>
      <c r="DD9" s="252"/>
      <c r="DE9" s="252"/>
      <c r="DF9" s="252"/>
      <c r="DG9" s="252"/>
      <c r="DH9" s="252"/>
      <c r="DI9" s="252"/>
      <c r="DJ9" s="252"/>
      <c r="DK9" s="252"/>
      <c r="DL9" s="252"/>
      <c r="DM9" s="252"/>
      <c r="DN9" s="252"/>
      <c r="DO9" s="252"/>
      <c r="DP9" s="252"/>
      <c r="DQ9" s="252"/>
      <c r="DR9" s="252"/>
      <c r="DS9" s="252"/>
      <c r="DT9" s="252"/>
      <c r="DU9" s="252"/>
      <c r="DV9" s="252"/>
      <c r="DW9" s="252"/>
      <c r="DX9" s="252"/>
      <c r="DY9" s="252"/>
      <c r="DZ9" s="252"/>
      <c r="EA9" s="252"/>
      <c r="EB9" s="252"/>
      <c r="EC9" s="252"/>
      <c r="ED9" s="252"/>
      <c r="EE9" s="252"/>
      <c r="EF9" s="252"/>
      <c r="EG9" s="252"/>
      <c r="EH9" s="252"/>
      <c r="EI9" s="252"/>
      <c r="EJ9" s="252"/>
      <c r="EK9" s="252"/>
      <c r="EL9" s="252"/>
      <c r="EM9" s="252"/>
      <c r="EN9" s="252"/>
      <c r="EO9" s="252"/>
      <c r="EP9" s="252"/>
      <c r="EQ9" s="252"/>
    </row>
    <row r="10" spans="2:147" ht="12.75" customHeight="1">
      <c r="B10" s="834"/>
      <c r="C10" s="832"/>
      <c r="D10" s="832"/>
      <c r="E10" s="832"/>
      <c r="F10" s="832"/>
      <c r="G10" s="832"/>
      <c r="H10" s="832"/>
      <c r="I10" s="832"/>
      <c r="J10" s="832"/>
      <c r="K10" s="832"/>
      <c r="L10" s="832"/>
      <c r="M10" s="832"/>
      <c r="N10" s="832"/>
      <c r="O10" s="832"/>
      <c r="P10" s="832"/>
      <c r="Q10" s="832"/>
      <c r="R10" s="833"/>
      <c r="S10" s="2"/>
      <c r="T10" s="2"/>
      <c r="U10" s="2"/>
      <c r="V10" s="2"/>
      <c r="W10" s="2"/>
      <c r="X10" s="2"/>
      <c r="Y10" s="2"/>
      <c r="Z10" s="2"/>
      <c r="AA10" s="2"/>
      <c r="AB10" s="2"/>
      <c r="AC10" s="2"/>
      <c r="AD10" s="2"/>
      <c r="AE10" s="2"/>
      <c r="AF10" s="2"/>
      <c r="AG10" s="2"/>
      <c r="AH10" s="2"/>
      <c r="AI10" s="2"/>
      <c r="AJ10" s="2"/>
      <c r="AK10" s="2"/>
      <c r="AL10" s="2"/>
      <c r="AM10" s="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c r="CZ10" s="252"/>
      <c r="DA10" s="252"/>
      <c r="DB10" s="252"/>
      <c r="DC10" s="252"/>
      <c r="DD10" s="252"/>
      <c r="DE10" s="252"/>
      <c r="DF10" s="252"/>
      <c r="DG10" s="252"/>
      <c r="DH10" s="252"/>
      <c r="DI10" s="252"/>
      <c r="DJ10" s="252"/>
      <c r="DK10" s="252"/>
      <c r="DL10" s="252"/>
      <c r="DM10" s="252"/>
      <c r="DN10" s="252"/>
      <c r="DO10" s="252"/>
      <c r="DP10" s="252"/>
      <c r="DQ10" s="252"/>
      <c r="DR10" s="252"/>
      <c r="DS10" s="252"/>
      <c r="DT10" s="252"/>
      <c r="DU10" s="252"/>
      <c r="DV10" s="252"/>
      <c r="DW10" s="252"/>
      <c r="DX10" s="252"/>
      <c r="DY10" s="252"/>
      <c r="DZ10" s="252"/>
      <c r="EA10" s="252"/>
      <c r="EB10" s="252"/>
      <c r="EC10" s="252"/>
      <c r="ED10" s="252"/>
      <c r="EE10" s="252"/>
      <c r="EF10" s="252"/>
      <c r="EG10" s="252"/>
      <c r="EH10" s="252"/>
      <c r="EI10" s="252"/>
      <c r="EJ10" s="252"/>
      <c r="EK10" s="252"/>
      <c r="EL10" s="252"/>
      <c r="EM10" s="252"/>
      <c r="EN10" s="252"/>
      <c r="EO10" s="252"/>
      <c r="EP10" s="252"/>
      <c r="EQ10" s="252"/>
    </row>
    <row r="11" spans="2:147" ht="12.75" customHeight="1">
      <c r="B11" s="834"/>
      <c r="C11" s="832"/>
      <c r="D11" s="832"/>
      <c r="E11" s="832"/>
      <c r="F11" s="832"/>
      <c r="G11" s="832"/>
      <c r="H11" s="832"/>
      <c r="I11" s="832"/>
      <c r="J11" s="832"/>
      <c r="K11" s="832"/>
      <c r="L11" s="832"/>
      <c r="M11" s="832"/>
      <c r="N11" s="832"/>
      <c r="O11" s="832"/>
      <c r="P11" s="832"/>
      <c r="Q11" s="832"/>
      <c r="R11" s="833"/>
      <c r="S11" s="2"/>
      <c r="T11" s="2"/>
      <c r="U11" s="2"/>
      <c r="V11" s="2"/>
      <c r="W11" s="2"/>
      <c r="X11" s="2"/>
      <c r="Y11" s="2"/>
      <c r="Z11" s="2"/>
      <c r="AA11" s="2"/>
      <c r="AB11" s="2"/>
      <c r="AC11" s="2"/>
      <c r="AD11" s="2"/>
      <c r="AE11" s="2"/>
      <c r="AF11" s="2"/>
      <c r="AG11" s="2"/>
      <c r="AH11" s="2"/>
      <c r="AI11" s="2"/>
      <c r="AJ11" s="2"/>
      <c r="AK11" s="2"/>
      <c r="AL11" s="2"/>
      <c r="AM11" s="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c r="DD11" s="252"/>
      <c r="DE11" s="252"/>
      <c r="DF11" s="252"/>
      <c r="DG11" s="252"/>
      <c r="DH11" s="252"/>
      <c r="DI11" s="252"/>
      <c r="DJ11" s="252"/>
      <c r="DK11" s="252"/>
      <c r="DL11" s="252"/>
      <c r="DM11" s="252"/>
      <c r="DN11" s="252"/>
      <c r="DO11" s="252"/>
      <c r="DP11" s="252"/>
      <c r="DQ11" s="252"/>
      <c r="DR11" s="252"/>
      <c r="DS11" s="252"/>
      <c r="DT11" s="252"/>
      <c r="DU11" s="252"/>
      <c r="DV11" s="252"/>
      <c r="DW11" s="252"/>
      <c r="DX11" s="252"/>
      <c r="DY11" s="252"/>
      <c r="DZ11" s="252"/>
      <c r="EA11" s="252"/>
      <c r="EB11" s="252"/>
      <c r="EC11" s="252"/>
      <c r="ED11" s="252"/>
      <c r="EE11" s="252"/>
      <c r="EF11" s="252"/>
      <c r="EG11" s="252"/>
      <c r="EH11" s="252"/>
      <c r="EI11" s="252"/>
      <c r="EJ11" s="252"/>
      <c r="EK11" s="252"/>
      <c r="EL11" s="252"/>
      <c r="EM11" s="252"/>
      <c r="EN11" s="252"/>
      <c r="EO11" s="252"/>
      <c r="EP11" s="252"/>
      <c r="EQ11" s="252"/>
    </row>
    <row r="12" spans="2:147" ht="12.75" customHeight="1">
      <c r="B12" s="834"/>
      <c r="C12" s="832"/>
      <c r="D12" s="832"/>
      <c r="E12" s="832"/>
      <c r="F12" s="832"/>
      <c r="G12" s="832"/>
      <c r="H12" s="832"/>
      <c r="I12" s="832"/>
      <c r="J12" s="832"/>
      <c r="K12" s="832"/>
      <c r="L12" s="832"/>
      <c r="M12" s="832"/>
      <c r="N12" s="832"/>
      <c r="O12" s="832"/>
      <c r="P12" s="832"/>
      <c r="Q12" s="832"/>
      <c r="R12" s="833"/>
      <c r="S12" s="2"/>
      <c r="T12" s="2"/>
      <c r="U12" s="2"/>
      <c r="V12" s="2"/>
      <c r="W12" s="2"/>
      <c r="X12" s="2"/>
      <c r="Y12" s="2"/>
      <c r="Z12" s="2"/>
      <c r="AA12" s="2"/>
      <c r="AB12" s="2"/>
      <c r="AC12" s="2"/>
      <c r="AD12" s="2"/>
      <c r="AE12" s="2"/>
      <c r="AF12" s="2"/>
      <c r="AG12" s="2"/>
      <c r="AH12" s="2"/>
      <c r="AI12" s="2"/>
      <c r="AJ12" s="2"/>
      <c r="AK12" s="2"/>
      <c r="AL12" s="2"/>
      <c r="AM12" s="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c r="CP12" s="252"/>
      <c r="CQ12" s="252"/>
      <c r="CR12" s="252"/>
      <c r="CS12" s="252"/>
      <c r="CT12" s="252"/>
      <c r="CU12" s="252"/>
      <c r="CV12" s="252"/>
      <c r="CW12" s="252"/>
      <c r="CX12" s="252"/>
      <c r="CY12" s="252"/>
      <c r="CZ12" s="252"/>
      <c r="DA12" s="252"/>
      <c r="DB12" s="252"/>
      <c r="DC12" s="252"/>
      <c r="DD12" s="252"/>
      <c r="DE12" s="252"/>
      <c r="DF12" s="252"/>
      <c r="DG12" s="252"/>
      <c r="DH12" s="252"/>
      <c r="DI12" s="252"/>
      <c r="DJ12" s="252"/>
      <c r="DK12" s="252"/>
      <c r="DL12" s="252"/>
      <c r="DM12" s="252"/>
      <c r="DN12" s="252"/>
      <c r="DO12" s="252"/>
      <c r="DP12" s="252"/>
      <c r="DQ12" s="252"/>
      <c r="DR12" s="252"/>
      <c r="DS12" s="252"/>
      <c r="DT12" s="252"/>
      <c r="DU12" s="252"/>
      <c r="DV12" s="252"/>
      <c r="DW12" s="252"/>
      <c r="DX12" s="252"/>
      <c r="DY12" s="252"/>
      <c r="DZ12" s="252"/>
      <c r="EA12" s="252"/>
      <c r="EB12" s="252"/>
      <c r="EC12" s="252"/>
      <c r="ED12" s="252"/>
      <c r="EE12" s="252"/>
      <c r="EF12" s="252"/>
      <c r="EG12" s="252"/>
      <c r="EH12" s="252"/>
      <c r="EI12" s="252"/>
      <c r="EJ12" s="252"/>
      <c r="EK12" s="252"/>
      <c r="EL12" s="252"/>
      <c r="EM12" s="252"/>
      <c r="EN12" s="252"/>
      <c r="EO12" s="252"/>
      <c r="EP12" s="252"/>
      <c r="EQ12" s="252"/>
    </row>
    <row r="13" spans="2:147" ht="12.75" customHeight="1">
      <c r="B13" s="834"/>
      <c r="C13" s="832"/>
      <c r="D13" s="832"/>
      <c r="E13" s="832"/>
      <c r="F13" s="832"/>
      <c r="G13" s="832"/>
      <c r="H13" s="832"/>
      <c r="I13" s="832"/>
      <c r="J13" s="832"/>
      <c r="K13" s="832"/>
      <c r="L13" s="832"/>
      <c r="M13" s="832"/>
      <c r="N13" s="832"/>
      <c r="O13" s="832"/>
      <c r="P13" s="832"/>
      <c r="Q13" s="832"/>
      <c r="R13" s="833"/>
      <c r="S13" s="2"/>
      <c r="T13" s="2"/>
      <c r="U13" s="2"/>
      <c r="V13" s="2"/>
      <c r="W13" s="2"/>
      <c r="X13" s="2"/>
      <c r="Y13" s="2"/>
      <c r="Z13" s="2"/>
      <c r="AA13" s="2"/>
      <c r="AB13" s="2"/>
      <c r="AC13" s="2"/>
      <c r="AD13" s="2"/>
      <c r="AE13" s="2"/>
      <c r="AF13" s="2"/>
      <c r="AG13" s="2"/>
      <c r="AH13" s="2"/>
      <c r="AI13" s="2"/>
      <c r="AJ13" s="2"/>
      <c r="AK13" s="2"/>
      <c r="AL13" s="2"/>
      <c r="AM13" s="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row>
    <row r="14" spans="2:147" ht="12.75" customHeight="1">
      <c r="B14" s="835"/>
      <c r="C14" s="836"/>
      <c r="D14" s="836"/>
      <c r="E14" s="836"/>
      <c r="F14" s="836"/>
      <c r="G14" s="836"/>
      <c r="H14" s="836"/>
      <c r="I14" s="836"/>
      <c r="J14" s="836"/>
      <c r="K14" s="836"/>
      <c r="L14" s="836"/>
      <c r="M14" s="836"/>
      <c r="N14" s="836"/>
      <c r="O14" s="836"/>
      <c r="P14" s="836"/>
      <c r="Q14" s="836"/>
      <c r="R14" s="837"/>
      <c r="S14" s="2"/>
      <c r="T14" s="2"/>
      <c r="U14" s="2"/>
      <c r="V14" s="2"/>
      <c r="W14" s="2"/>
      <c r="X14" s="2"/>
      <c r="Y14" s="2"/>
      <c r="Z14" s="2"/>
      <c r="AA14" s="2"/>
      <c r="AB14" s="2"/>
      <c r="AC14" s="2"/>
      <c r="AD14" s="2"/>
      <c r="AE14" s="2"/>
      <c r="AF14" s="2"/>
      <c r="AG14" s="2"/>
      <c r="AH14" s="2"/>
      <c r="AI14" s="2"/>
      <c r="AJ14" s="2"/>
      <c r="AK14" s="2"/>
      <c r="AL14" s="2"/>
      <c r="AM14" s="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2"/>
      <c r="DH14" s="252"/>
      <c r="DI14" s="252"/>
      <c r="DJ14" s="252"/>
      <c r="DK14" s="252"/>
      <c r="DL14" s="252"/>
      <c r="DM14" s="252"/>
      <c r="DN14" s="252"/>
      <c r="DO14" s="252"/>
      <c r="DP14" s="252"/>
      <c r="DQ14" s="252"/>
      <c r="DR14" s="252"/>
      <c r="DS14" s="252"/>
      <c r="DT14" s="252"/>
      <c r="DU14" s="252"/>
      <c r="DV14" s="252"/>
      <c r="DW14" s="252"/>
      <c r="DX14" s="252"/>
      <c r="DY14" s="252"/>
      <c r="DZ14" s="252"/>
      <c r="EA14" s="252"/>
      <c r="EB14" s="252"/>
      <c r="EC14" s="252"/>
      <c r="ED14" s="252"/>
      <c r="EE14" s="252"/>
      <c r="EF14" s="252"/>
      <c r="EG14" s="252"/>
      <c r="EH14" s="252"/>
      <c r="EI14" s="252"/>
      <c r="EJ14" s="252"/>
      <c r="EK14" s="252"/>
      <c r="EL14" s="252"/>
      <c r="EM14" s="252"/>
      <c r="EN14" s="252"/>
      <c r="EO14" s="252"/>
      <c r="EP14" s="252"/>
      <c r="EQ14" s="252"/>
    </row>
    <row r="15" spans="2:147" ht="12.75" customHeight="1">
      <c r="B15" s="838" t="s">
        <v>260</v>
      </c>
      <c r="C15" s="839"/>
      <c r="D15" s="839"/>
      <c r="E15" s="839"/>
      <c r="F15" s="839"/>
      <c r="G15" s="839"/>
      <c r="H15" s="839"/>
      <c r="I15" s="839"/>
      <c r="J15" s="839"/>
      <c r="K15" s="839"/>
      <c r="L15" s="839"/>
      <c r="M15" s="839"/>
      <c r="N15" s="839"/>
      <c r="O15" s="839"/>
      <c r="P15" s="839"/>
      <c r="Q15" s="839"/>
      <c r="R15" s="839"/>
      <c r="S15" s="2"/>
      <c r="T15" s="2"/>
      <c r="U15" s="2"/>
      <c r="V15" s="2"/>
      <c r="W15" s="2"/>
      <c r="X15" s="2"/>
      <c r="Y15" s="2"/>
      <c r="Z15" s="2"/>
      <c r="AA15" s="2"/>
      <c r="AB15" s="2"/>
      <c r="AC15" s="2"/>
      <c r="AD15" s="2"/>
      <c r="AE15" s="2"/>
      <c r="AF15" s="2"/>
      <c r="AG15" s="2"/>
      <c r="AH15" s="2"/>
      <c r="AI15" s="2"/>
      <c r="AJ15" s="2"/>
      <c r="AK15" s="2"/>
      <c r="AL15" s="2"/>
      <c r="AM15" s="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252"/>
      <c r="DK15" s="252"/>
      <c r="DL15" s="252"/>
      <c r="DM15" s="252"/>
      <c r="DN15" s="252"/>
      <c r="DO15" s="252"/>
      <c r="DP15" s="252"/>
      <c r="DQ15" s="252"/>
      <c r="DR15" s="252"/>
      <c r="DS15" s="252"/>
      <c r="DT15" s="252"/>
      <c r="DU15" s="252"/>
      <c r="DV15" s="252"/>
      <c r="DW15" s="252"/>
      <c r="DX15" s="252"/>
      <c r="DY15" s="252"/>
      <c r="DZ15" s="252"/>
      <c r="EA15" s="252"/>
      <c r="EB15" s="252"/>
      <c r="EC15" s="252"/>
      <c r="ED15" s="252"/>
      <c r="EE15" s="252"/>
      <c r="EF15" s="252"/>
      <c r="EG15" s="252"/>
      <c r="EH15" s="252"/>
      <c r="EI15" s="252"/>
      <c r="EJ15" s="252"/>
      <c r="EK15" s="252"/>
      <c r="EL15" s="252"/>
      <c r="EM15" s="252"/>
      <c r="EN15" s="252"/>
      <c r="EO15" s="252"/>
      <c r="EP15" s="252"/>
      <c r="EQ15" s="252"/>
    </row>
    <row r="16" spans="2:147" ht="12.75" customHeight="1">
      <c r="B16" s="840"/>
      <c r="C16" s="840"/>
      <c r="D16" s="840"/>
      <c r="E16" s="840"/>
      <c r="F16" s="840"/>
      <c r="G16" s="840"/>
      <c r="H16" s="840"/>
      <c r="I16" s="840"/>
      <c r="J16" s="840"/>
      <c r="K16" s="840"/>
      <c r="L16" s="840"/>
      <c r="M16" s="840"/>
      <c r="N16" s="840"/>
      <c r="O16" s="840"/>
      <c r="P16" s="840"/>
      <c r="Q16" s="840"/>
      <c r="R16" s="840"/>
      <c r="S16" s="2"/>
      <c r="T16" s="2"/>
      <c r="U16" s="2"/>
      <c r="V16" s="2"/>
      <c r="W16" s="2"/>
      <c r="X16" s="2"/>
      <c r="Y16" s="2"/>
      <c r="Z16" s="2"/>
      <c r="AA16" s="2"/>
      <c r="AB16" s="2"/>
      <c r="AC16" s="2"/>
      <c r="AD16" s="2"/>
      <c r="AE16" s="2"/>
      <c r="AF16" s="2"/>
      <c r="AG16" s="2"/>
      <c r="AH16" s="2"/>
      <c r="AI16" s="2"/>
      <c r="AJ16" s="2"/>
      <c r="AK16" s="2"/>
      <c r="AL16" s="2"/>
      <c r="AM16" s="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52"/>
      <c r="DA16" s="252"/>
      <c r="DB16" s="252"/>
      <c r="DC16" s="252"/>
      <c r="DD16" s="252"/>
      <c r="DE16" s="252"/>
      <c r="DF16" s="252"/>
      <c r="DG16" s="252"/>
      <c r="DH16" s="252"/>
      <c r="DI16" s="252"/>
      <c r="DJ16" s="252"/>
      <c r="DK16" s="252"/>
      <c r="DL16" s="252"/>
      <c r="DM16" s="252"/>
      <c r="DN16" s="252"/>
      <c r="DO16" s="252"/>
      <c r="DP16" s="252"/>
      <c r="DQ16" s="252"/>
      <c r="DR16" s="252"/>
      <c r="DS16" s="252"/>
      <c r="DT16" s="252"/>
      <c r="DU16" s="252"/>
      <c r="DV16" s="252"/>
      <c r="DW16" s="252"/>
      <c r="DX16" s="252"/>
      <c r="DY16" s="252"/>
      <c r="DZ16" s="252"/>
      <c r="EA16" s="252"/>
      <c r="EB16" s="252"/>
      <c r="EC16" s="252"/>
      <c r="ED16" s="252"/>
      <c r="EE16" s="252"/>
      <c r="EF16" s="252"/>
      <c r="EG16" s="252"/>
      <c r="EH16" s="252"/>
      <c r="EI16" s="252"/>
      <c r="EJ16" s="252"/>
      <c r="EK16" s="252"/>
      <c r="EL16" s="252"/>
      <c r="EM16" s="252"/>
      <c r="EN16" s="252"/>
      <c r="EO16" s="252"/>
      <c r="EP16" s="252"/>
      <c r="EQ16" s="252"/>
    </row>
    <row r="17" spans="2:147" ht="12.75" customHeight="1">
      <c r="B17" s="840"/>
      <c r="C17" s="840"/>
      <c r="D17" s="840"/>
      <c r="E17" s="840"/>
      <c r="F17" s="840"/>
      <c r="G17" s="840"/>
      <c r="H17" s="840"/>
      <c r="I17" s="840"/>
      <c r="J17" s="840"/>
      <c r="K17" s="840"/>
      <c r="L17" s="840"/>
      <c r="M17" s="840"/>
      <c r="N17" s="840"/>
      <c r="O17" s="840"/>
      <c r="P17" s="840"/>
      <c r="Q17" s="840"/>
      <c r="R17" s="840"/>
      <c r="S17" s="2"/>
      <c r="T17" s="2"/>
      <c r="U17" s="2"/>
      <c r="V17" s="2"/>
      <c r="W17" s="2"/>
      <c r="X17" s="2"/>
      <c r="Y17" s="2"/>
      <c r="Z17" s="2"/>
      <c r="AA17" s="2"/>
      <c r="AB17" s="2"/>
      <c r="AC17" s="2"/>
      <c r="AD17" s="2"/>
      <c r="AE17" s="2"/>
      <c r="AF17" s="2"/>
      <c r="AG17" s="2"/>
      <c r="AH17" s="2"/>
      <c r="AI17" s="2"/>
      <c r="AJ17" s="2"/>
      <c r="AK17" s="2"/>
      <c r="AL17" s="2"/>
      <c r="AM17" s="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c r="CL17" s="252"/>
      <c r="CM17" s="252"/>
      <c r="CN17" s="252"/>
      <c r="CO17" s="252"/>
      <c r="CP17" s="252"/>
      <c r="CQ17" s="252"/>
      <c r="CR17" s="252"/>
      <c r="CS17" s="252"/>
      <c r="CT17" s="252"/>
      <c r="CU17" s="252"/>
      <c r="CV17" s="252"/>
      <c r="CW17" s="252"/>
      <c r="CX17" s="252"/>
      <c r="CY17" s="252"/>
      <c r="CZ17" s="252"/>
      <c r="DA17" s="252"/>
      <c r="DB17" s="252"/>
      <c r="DC17" s="252"/>
      <c r="DD17" s="252"/>
      <c r="DE17" s="252"/>
      <c r="DF17" s="252"/>
      <c r="DG17" s="252"/>
      <c r="DH17" s="252"/>
      <c r="DI17" s="252"/>
      <c r="DJ17" s="252"/>
      <c r="DK17" s="252"/>
      <c r="DL17" s="252"/>
      <c r="DM17" s="252"/>
      <c r="DN17" s="252"/>
      <c r="DO17" s="252"/>
      <c r="DP17" s="252"/>
      <c r="DQ17" s="252"/>
      <c r="DR17" s="252"/>
      <c r="DS17" s="252"/>
      <c r="DT17" s="252"/>
      <c r="DU17" s="252"/>
      <c r="DV17" s="252"/>
      <c r="DW17" s="252"/>
      <c r="DX17" s="252"/>
      <c r="DY17" s="252"/>
      <c r="DZ17" s="252"/>
      <c r="EA17" s="252"/>
      <c r="EB17" s="252"/>
      <c r="EC17" s="252"/>
      <c r="ED17" s="252"/>
      <c r="EE17" s="252"/>
      <c r="EF17" s="252"/>
      <c r="EG17" s="252"/>
      <c r="EH17" s="252"/>
      <c r="EI17" s="252"/>
      <c r="EJ17" s="252"/>
      <c r="EK17" s="252"/>
      <c r="EL17" s="252"/>
      <c r="EM17" s="252"/>
      <c r="EN17" s="252"/>
      <c r="EO17" s="252"/>
      <c r="EP17" s="252"/>
      <c r="EQ17" s="252"/>
    </row>
    <row r="18" spans="2:147" ht="12.75" customHeight="1">
      <c r="B18" s="840"/>
      <c r="C18" s="840"/>
      <c r="D18" s="840"/>
      <c r="E18" s="840"/>
      <c r="F18" s="840"/>
      <c r="G18" s="840"/>
      <c r="H18" s="840"/>
      <c r="I18" s="840"/>
      <c r="J18" s="840"/>
      <c r="K18" s="840"/>
      <c r="L18" s="840"/>
      <c r="M18" s="840"/>
      <c r="N18" s="840"/>
      <c r="O18" s="840"/>
      <c r="P18" s="840"/>
      <c r="Q18" s="840"/>
      <c r="R18" s="840"/>
      <c r="S18" s="2"/>
      <c r="T18" s="2"/>
      <c r="U18" s="2"/>
      <c r="V18" s="2"/>
      <c r="W18" s="2"/>
      <c r="X18" s="2"/>
      <c r="Y18" s="2"/>
      <c r="Z18" s="2"/>
      <c r="AA18" s="2"/>
      <c r="AB18" s="2"/>
      <c r="AC18" s="2"/>
      <c r="AD18" s="2"/>
      <c r="AE18" s="2"/>
      <c r="AF18" s="2"/>
      <c r="AG18" s="2"/>
      <c r="AH18" s="2"/>
      <c r="AI18" s="2"/>
      <c r="AJ18" s="2"/>
      <c r="AK18" s="2"/>
      <c r="AL18" s="2"/>
      <c r="AM18" s="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2"/>
      <c r="DH18" s="252"/>
      <c r="DI18" s="252"/>
      <c r="DJ18" s="252"/>
      <c r="DK18" s="252"/>
      <c r="DL18" s="252"/>
      <c r="DM18" s="252"/>
      <c r="DN18" s="252"/>
      <c r="DO18" s="252"/>
      <c r="DP18" s="252"/>
      <c r="DQ18" s="252"/>
      <c r="DR18" s="252"/>
      <c r="DS18" s="252"/>
      <c r="DT18" s="252"/>
      <c r="DU18" s="252"/>
      <c r="DV18" s="252"/>
      <c r="DW18" s="252"/>
      <c r="DX18" s="252"/>
      <c r="DY18" s="252"/>
      <c r="DZ18" s="252"/>
      <c r="EA18" s="252"/>
      <c r="EB18" s="252"/>
      <c r="EC18" s="252"/>
      <c r="ED18" s="252"/>
      <c r="EE18" s="252"/>
      <c r="EF18" s="252"/>
      <c r="EG18" s="252"/>
      <c r="EH18" s="252"/>
      <c r="EI18" s="252"/>
      <c r="EJ18" s="252"/>
      <c r="EK18" s="252"/>
      <c r="EL18" s="252"/>
      <c r="EM18" s="252"/>
      <c r="EN18" s="252"/>
      <c r="EO18" s="252"/>
      <c r="EP18" s="252"/>
      <c r="EQ18" s="252"/>
    </row>
    <row r="19" spans="2:147" ht="12.75" customHeight="1">
      <c r="B19" s="823" t="s">
        <v>249</v>
      </c>
      <c r="C19" s="384"/>
      <c r="D19" s="384"/>
      <c r="E19" s="384"/>
      <c r="F19" s="384"/>
      <c r="G19" s="384"/>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c r="DU19" s="252"/>
      <c r="DV19" s="252"/>
      <c r="DW19" s="252"/>
      <c r="DX19" s="252"/>
      <c r="DY19" s="252"/>
      <c r="DZ19" s="252"/>
      <c r="EA19" s="252"/>
      <c r="EB19" s="252"/>
      <c r="EC19" s="252"/>
      <c r="ED19" s="252"/>
      <c r="EE19" s="252"/>
      <c r="EF19" s="252"/>
      <c r="EG19" s="252"/>
      <c r="EH19" s="252"/>
      <c r="EI19" s="252"/>
      <c r="EJ19" s="252"/>
      <c r="EK19" s="252"/>
      <c r="EL19" s="252"/>
      <c r="EM19" s="252"/>
      <c r="EN19" s="252"/>
      <c r="EO19" s="252"/>
      <c r="EP19" s="252"/>
      <c r="EQ19" s="252"/>
    </row>
    <row r="20" spans="2:147" ht="12.75" customHeight="1">
      <c r="B20" s="384"/>
      <c r="C20" s="384"/>
      <c r="D20" s="384"/>
      <c r="E20" s="384"/>
      <c r="F20" s="384"/>
      <c r="G20" s="384"/>
      <c r="H20" s="2"/>
      <c r="I20" s="2"/>
      <c r="J20" s="2"/>
      <c r="K20" s="2"/>
      <c r="L20" s="2"/>
      <c r="M20" s="2"/>
      <c r="N20" s="2"/>
      <c r="O20" s="2"/>
      <c r="P20" s="2"/>
      <c r="Q20" s="2"/>
      <c r="R20" s="824" t="s">
        <v>253</v>
      </c>
      <c r="S20" s="2"/>
      <c r="T20" s="2"/>
      <c r="U20" s="2"/>
      <c r="V20" s="2"/>
      <c r="W20" s="2"/>
      <c r="X20" s="2"/>
      <c r="Y20" s="2"/>
      <c r="Z20" s="2"/>
      <c r="AA20" s="2"/>
      <c r="AB20" s="2"/>
      <c r="AC20" s="2"/>
      <c r="AD20" s="2"/>
      <c r="AE20" s="2"/>
      <c r="AF20" s="2"/>
      <c r="AG20" s="2"/>
      <c r="AH20" s="2"/>
      <c r="AI20" s="2"/>
      <c r="AJ20" s="2"/>
      <c r="AK20" s="2"/>
      <c r="AL20" s="2"/>
      <c r="AM20" s="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2"/>
      <c r="DH20" s="252"/>
      <c r="DI20" s="252"/>
      <c r="DJ20" s="252"/>
      <c r="DK20" s="252"/>
      <c r="DL20" s="252"/>
      <c r="DM20" s="252"/>
      <c r="DN20" s="252"/>
      <c r="DO20" s="252"/>
      <c r="DP20" s="252"/>
      <c r="DQ20" s="252"/>
      <c r="DR20" s="252"/>
      <c r="DS20" s="252"/>
      <c r="DT20" s="252"/>
      <c r="DU20" s="252"/>
      <c r="DV20" s="252"/>
      <c r="DW20" s="252"/>
      <c r="DX20" s="252"/>
      <c r="DY20" s="252"/>
      <c r="DZ20" s="252"/>
      <c r="EA20" s="252"/>
      <c r="EB20" s="252"/>
      <c r="EC20" s="252"/>
      <c r="ED20" s="252"/>
      <c r="EE20" s="252"/>
      <c r="EF20" s="252"/>
      <c r="EG20" s="252"/>
      <c r="EH20" s="252"/>
      <c r="EI20" s="252"/>
      <c r="EJ20" s="252"/>
      <c r="EK20" s="252"/>
      <c r="EL20" s="252"/>
      <c r="EM20" s="252"/>
      <c r="EN20" s="252"/>
      <c r="EO20" s="252"/>
      <c r="EP20" s="252"/>
      <c r="EQ20" s="252"/>
    </row>
    <row r="21" spans="2:147" ht="12.75" customHeight="1">
      <c r="B21" s="304" t="s">
        <v>210</v>
      </c>
      <c r="C21" s="2"/>
      <c r="D21" s="2"/>
      <c r="E21" s="306" t="s">
        <v>71</v>
      </c>
      <c r="F21" s="306" t="s">
        <v>211</v>
      </c>
      <c r="G21" s="306" t="s">
        <v>9</v>
      </c>
      <c r="H21" s="306" t="s">
        <v>10</v>
      </c>
      <c r="I21" s="2"/>
      <c r="J21" s="246" t="s">
        <v>212</v>
      </c>
      <c r="K21" s="304" t="s">
        <v>213</v>
      </c>
      <c r="L21" s="352"/>
      <c r="M21" s="407"/>
      <c r="N21" s="2"/>
      <c r="O21" s="295" t="s">
        <v>246</v>
      </c>
      <c r="P21" s="296"/>
      <c r="Q21" s="296"/>
      <c r="R21" s="825"/>
      <c r="S21" s="2"/>
      <c r="T21" s="2"/>
      <c r="U21" s="2"/>
      <c r="V21" s="2"/>
      <c r="W21" s="2"/>
      <c r="X21" s="2"/>
      <c r="Y21" s="2"/>
      <c r="Z21" s="2"/>
      <c r="AA21" s="2"/>
      <c r="AB21" s="2"/>
      <c r="AC21" s="2"/>
      <c r="AD21" s="2"/>
      <c r="AE21" s="2"/>
      <c r="AF21" s="2"/>
      <c r="AG21" s="2"/>
      <c r="AH21" s="2"/>
      <c r="AI21" s="2"/>
      <c r="AJ21" s="2"/>
      <c r="AK21" s="2"/>
      <c r="AL21" s="2"/>
      <c r="AM21" s="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52"/>
      <c r="CO21" s="252"/>
      <c r="CP21" s="252"/>
      <c r="CQ21" s="252"/>
      <c r="CR21" s="252"/>
      <c r="CS21" s="252"/>
      <c r="CT21" s="252"/>
      <c r="CU21" s="252"/>
      <c r="CV21" s="252"/>
      <c r="CW21" s="252"/>
      <c r="CX21" s="252"/>
      <c r="CY21" s="252"/>
      <c r="CZ21" s="252"/>
      <c r="DA21" s="252"/>
      <c r="DB21" s="252"/>
      <c r="DC21" s="252"/>
      <c r="DD21" s="252"/>
      <c r="DE21" s="252"/>
      <c r="DF21" s="252"/>
      <c r="DG21" s="252"/>
      <c r="DH21" s="252"/>
      <c r="DI21" s="252"/>
      <c r="DJ21" s="252"/>
      <c r="DK21" s="252"/>
      <c r="DL21" s="252"/>
      <c r="DM21" s="252"/>
      <c r="DN21" s="252"/>
      <c r="DO21" s="252"/>
      <c r="DP21" s="252"/>
      <c r="DQ21" s="252"/>
      <c r="DR21" s="252"/>
      <c r="DS21" s="252"/>
      <c r="DT21" s="252"/>
      <c r="DU21" s="252"/>
      <c r="DV21" s="252"/>
      <c r="DW21" s="252"/>
      <c r="DX21" s="252"/>
      <c r="DY21" s="252"/>
      <c r="DZ21" s="252"/>
      <c r="EA21" s="252"/>
      <c r="EB21" s="252"/>
      <c r="EC21" s="252"/>
      <c r="ED21" s="252"/>
      <c r="EE21" s="252"/>
      <c r="EF21" s="252"/>
      <c r="EG21" s="252"/>
      <c r="EH21" s="252"/>
      <c r="EI21" s="252"/>
      <c r="EJ21" s="252"/>
      <c r="EK21" s="252"/>
      <c r="EL21" s="252"/>
      <c r="EM21" s="252"/>
      <c r="EN21" s="252"/>
      <c r="EO21" s="252"/>
      <c r="EP21" s="252"/>
      <c r="EQ21" s="252"/>
    </row>
    <row r="22" spans="2:147" ht="12.75" customHeight="1">
      <c r="B22" s="307"/>
      <c r="C22" s="2"/>
      <c r="D22" s="2"/>
      <c r="E22" s="372"/>
      <c r="F22" s="372"/>
      <c r="G22" s="293"/>
      <c r="H22" s="293"/>
      <c r="I22" s="2"/>
      <c r="J22" s="246" t="s">
        <v>212</v>
      </c>
      <c r="K22" s="246" t="s">
        <v>214</v>
      </c>
      <c r="L22" s="246" t="s">
        <v>215</v>
      </c>
      <c r="M22" s="246" t="s">
        <v>245</v>
      </c>
      <c r="N22" s="2"/>
      <c r="O22" s="2"/>
      <c r="P22" s="52" t="s">
        <v>85</v>
      </c>
      <c r="Q22" s="2"/>
      <c r="R22" s="825"/>
      <c r="S22" s="2"/>
      <c r="T22" s="2"/>
      <c r="U22" s="2"/>
      <c r="V22" s="2"/>
      <c r="W22" s="2"/>
      <c r="X22" s="2"/>
      <c r="Y22" s="2"/>
      <c r="Z22" s="2"/>
      <c r="AA22" s="2"/>
      <c r="AB22" s="2"/>
      <c r="AC22" s="2"/>
      <c r="AD22" s="2"/>
      <c r="AE22" s="2"/>
      <c r="AF22" s="2"/>
      <c r="AG22" s="2"/>
      <c r="AH22" s="2"/>
      <c r="AI22" s="2"/>
      <c r="AJ22" s="2"/>
      <c r="AK22" s="2"/>
      <c r="AL22" s="2"/>
      <c r="AM22" s="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2"/>
      <c r="CF22" s="252"/>
      <c r="CG22" s="252"/>
      <c r="CH22" s="252"/>
      <c r="CI22" s="252"/>
      <c r="CJ22" s="252"/>
      <c r="CK22" s="252"/>
      <c r="CL22" s="252"/>
      <c r="CM22" s="252"/>
      <c r="CN22" s="252"/>
      <c r="CO22" s="252"/>
      <c r="CP22" s="252"/>
      <c r="CQ22" s="252"/>
      <c r="CR22" s="252"/>
      <c r="CS22" s="252"/>
      <c r="CT22" s="252"/>
      <c r="CU22" s="252"/>
      <c r="CV22" s="252"/>
      <c r="CW22" s="252"/>
      <c r="CX22" s="252"/>
      <c r="CY22" s="252"/>
      <c r="CZ22" s="252"/>
      <c r="DA22" s="252"/>
      <c r="DB22" s="252"/>
      <c r="DC22" s="252"/>
      <c r="DD22" s="252"/>
      <c r="DE22" s="252"/>
      <c r="DF22" s="252"/>
      <c r="DG22" s="252"/>
      <c r="DH22" s="252"/>
      <c r="DI22" s="252"/>
      <c r="DJ22" s="252"/>
      <c r="DK22" s="252"/>
      <c r="DL22" s="252"/>
      <c r="DM22" s="252"/>
      <c r="DN22" s="252"/>
      <c r="DO22" s="252"/>
      <c r="DP22" s="252"/>
      <c r="DQ22" s="252"/>
      <c r="DR22" s="252"/>
      <c r="DS22" s="252"/>
      <c r="DT22" s="252"/>
      <c r="DU22" s="252"/>
      <c r="DV22" s="252"/>
      <c r="DW22" s="252"/>
      <c r="DX22" s="252"/>
      <c r="DY22" s="252"/>
      <c r="DZ22" s="252"/>
      <c r="EA22" s="252"/>
      <c r="EB22" s="252"/>
      <c r="EC22" s="252"/>
      <c r="ED22" s="252"/>
      <c r="EE22" s="252"/>
      <c r="EF22" s="252"/>
      <c r="EG22" s="252"/>
      <c r="EH22" s="252"/>
      <c r="EI22" s="252"/>
      <c r="EJ22" s="252"/>
      <c r="EK22" s="252"/>
      <c r="EL22" s="252"/>
      <c r="EM22" s="252"/>
      <c r="EN22" s="252"/>
      <c r="EO22" s="252"/>
      <c r="EP22" s="252"/>
      <c r="EQ22" s="252"/>
    </row>
    <row r="23" spans="2:147" ht="12.75" customHeight="1">
      <c r="B23" s="7">
        <v>1</v>
      </c>
      <c r="C23" s="53">
        <f>(G23)*60+H23</f>
        <v>0</v>
      </c>
      <c r="D23" s="53"/>
      <c r="E23" s="51"/>
      <c r="F23" s="51"/>
      <c r="G23" s="16"/>
      <c r="H23" s="16"/>
      <c r="I23" s="53">
        <f>IF(OR(E23="",E23&gt;=79.95),0,(G23)*60+H23)</f>
        <v>0</v>
      </c>
      <c r="J23" s="2"/>
      <c r="K23" s="54" t="str">
        <f>IF(OR(E23&lt;=0,E23&gt;=79.95,F23&lt;=0)," ",IF(F23-E23&lt;3,0,IF(F23-E23&gt;6,6,F23-E23)))</f>
        <v> </v>
      </c>
      <c r="L23" s="16"/>
      <c r="M23" s="54" t="str">
        <f>IF(OR(E23&gt;=79.95,AND(K23&lt;=0,L23&lt;=0))," ",IF(L23&lt;=0,K23,IF(AND(K23=" ",L23&lt;=0)," ",IF(AND(K23=" ",L23&gt;=0),L23,IF(K23+L23&gt;6,6,K23+L23)))))</f>
        <v> </v>
      </c>
      <c r="N23" s="2"/>
      <c r="O23" s="5" t="str">
        <f>IF(OR(I23&lt;=0,OR(P23&lt;=0,P23=" "))," ",10^(0.1*P23)*I23/I$28)</f>
        <v> </v>
      </c>
      <c r="P23" s="54" t="str">
        <f>IF(OR(E23&gt;=79.95,E23&lt;=0)," ",IF(AND(E23&gt;0,M23=" "),E23,E23+M23))</f>
        <v> </v>
      </c>
      <c r="Q23" s="5">
        <f>IF(I23&gt;=60,P23,0)</f>
        <v>0</v>
      </c>
      <c r="R23" s="825"/>
      <c r="S23" s="2"/>
      <c r="T23" s="2"/>
      <c r="U23" s="2"/>
      <c r="V23" s="2"/>
      <c r="W23" s="2"/>
      <c r="X23" s="2"/>
      <c r="Y23" s="2"/>
      <c r="Z23" s="2"/>
      <c r="AA23" s="2"/>
      <c r="AB23" s="2"/>
      <c r="AC23" s="2"/>
      <c r="AD23" s="2"/>
      <c r="AE23" s="2"/>
      <c r="AF23" s="2"/>
      <c r="AG23" s="2"/>
      <c r="AH23" s="2"/>
      <c r="AI23" s="2"/>
      <c r="AJ23" s="2"/>
      <c r="AK23" s="2"/>
      <c r="AL23" s="2"/>
      <c r="AM23" s="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c r="BY23" s="252"/>
      <c r="BZ23" s="252"/>
      <c r="CA23" s="252"/>
      <c r="CB23" s="252"/>
      <c r="CC23" s="252"/>
      <c r="CD23" s="252"/>
      <c r="CE23" s="252"/>
      <c r="CF23" s="252"/>
      <c r="CG23" s="252"/>
      <c r="CH23" s="252"/>
      <c r="CI23" s="252"/>
      <c r="CJ23" s="252"/>
      <c r="CK23" s="252"/>
      <c r="CL23" s="252"/>
      <c r="CM23" s="252"/>
      <c r="CN23" s="252"/>
      <c r="CO23" s="252"/>
      <c r="CP23" s="252"/>
      <c r="CQ23" s="252"/>
      <c r="CR23" s="252"/>
      <c r="CS23" s="252"/>
      <c r="CT23" s="252"/>
      <c r="CU23" s="252"/>
      <c r="CV23" s="252"/>
      <c r="CW23" s="252"/>
      <c r="CX23" s="252"/>
      <c r="CY23" s="252"/>
      <c r="CZ23" s="252"/>
      <c r="DA23" s="252"/>
      <c r="DB23" s="252"/>
      <c r="DC23" s="252"/>
      <c r="DD23" s="252"/>
      <c r="DE23" s="252"/>
      <c r="DF23" s="252"/>
      <c r="DG23" s="252"/>
      <c r="DH23" s="252"/>
      <c r="DI23" s="252"/>
      <c r="DJ23" s="252"/>
      <c r="DK23" s="252"/>
      <c r="DL23" s="252"/>
      <c r="DM23" s="252"/>
      <c r="DN23" s="252"/>
      <c r="DO23" s="252"/>
      <c r="DP23" s="252"/>
      <c r="DQ23" s="252"/>
      <c r="DR23" s="252"/>
      <c r="DS23" s="252"/>
      <c r="DT23" s="252"/>
      <c r="DU23" s="252"/>
      <c r="DV23" s="252"/>
      <c r="DW23" s="252"/>
      <c r="DX23" s="252"/>
      <c r="DY23" s="252"/>
      <c r="DZ23" s="252"/>
      <c r="EA23" s="252"/>
      <c r="EB23" s="252"/>
      <c r="EC23" s="252"/>
      <c r="ED23" s="252"/>
      <c r="EE23" s="252"/>
      <c r="EF23" s="252"/>
      <c r="EG23" s="252"/>
      <c r="EH23" s="252"/>
      <c r="EI23" s="252"/>
      <c r="EJ23" s="252"/>
      <c r="EK23" s="252"/>
      <c r="EL23" s="252"/>
      <c r="EM23" s="252"/>
      <c r="EN23" s="252"/>
      <c r="EO23" s="252"/>
      <c r="EP23" s="252"/>
      <c r="EQ23" s="252"/>
    </row>
    <row r="24" spans="2:147" ht="12.75" customHeight="1">
      <c r="B24" s="7">
        <v>2</v>
      </c>
      <c r="C24" s="53">
        <f>(G24)*60+H24</f>
        <v>0</v>
      </c>
      <c r="D24" s="53"/>
      <c r="E24" s="51"/>
      <c r="F24" s="51"/>
      <c r="G24" s="16"/>
      <c r="H24" s="16"/>
      <c r="I24" s="53">
        <f>IF(OR(E24="",E24&gt;=79.95),0,(G24)*60+H24)</f>
        <v>0</v>
      </c>
      <c r="J24" s="2"/>
      <c r="K24" s="54" t="str">
        <f>IF(OR(E24&lt;=0,E24&gt;=79.95,F24&lt;=0)," ",IF(F24-E24&lt;3,0,IF(F24-E24&gt;6,6,F24-E24)))</f>
        <v> </v>
      </c>
      <c r="L24" s="16"/>
      <c r="M24" s="54" t="str">
        <f>IF(OR(E24&gt;=79.95,AND(K24&lt;=0,L24&lt;=0))," ",IF(L24&lt;=0,K24,IF(AND(K24=" ",L24&lt;=0)," ",IF(AND(K24=" ",L24&gt;=0),L24,IF(K24+L24&gt;6,6,K24+L24)))))</f>
        <v> </v>
      </c>
      <c r="N24" s="2"/>
      <c r="O24" s="5" t="str">
        <f>IF(OR(I24&lt;=0,OR(P24&lt;=0,P24=" "))," ",10^(0.1*P24)*I24/I$28)</f>
        <v> </v>
      </c>
      <c r="P24" s="54" t="str">
        <f>IF(OR(E24&gt;=79.95,E24&lt;=0)," ",IF(AND(E24&gt;0,M24=" "),E24,E24+M24))</f>
        <v> </v>
      </c>
      <c r="Q24" s="5">
        <f>IF(I24&gt;=60,P24,0)</f>
        <v>0</v>
      </c>
      <c r="R24" s="825"/>
      <c r="S24" s="2"/>
      <c r="T24" s="2"/>
      <c r="U24" s="2"/>
      <c r="V24" s="2"/>
      <c r="W24" s="2"/>
      <c r="X24" s="2"/>
      <c r="Y24" s="2"/>
      <c r="Z24" s="2"/>
      <c r="AA24" s="2"/>
      <c r="AB24" s="2"/>
      <c r="AC24" s="2"/>
      <c r="AD24" s="2"/>
      <c r="AE24" s="2"/>
      <c r="AF24" s="2"/>
      <c r="AG24" s="2"/>
      <c r="AH24" s="2"/>
      <c r="AI24" s="2"/>
      <c r="AJ24" s="2"/>
      <c r="AK24" s="2"/>
      <c r="AL24" s="2"/>
      <c r="AM24" s="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52"/>
      <c r="CO24" s="252"/>
      <c r="CP24" s="252"/>
      <c r="CQ24" s="252"/>
      <c r="CR24" s="252"/>
      <c r="CS24" s="252"/>
      <c r="CT24" s="252"/>
      <c r="CU24" s="252"/>
      <c r="CV24" s="252"/>
      <c r="CW24" s="252"/>
      <c r="CX24" s="252"/>
      <c r="CY24" s="252"/>
      <c r="CZ24" s="252"/>
      <c r="DA24" s="252"/>
      <c r="DB24" s="252"/>
      <c r="DC24" s="252"/>
      <c r="DD24" s="252"/>
      <c r="DE24" s="252"/>
      <c r="DF24" s="252"/>
      <c r="DG24" s="252"/>
      <c r="DH24" s="252"/>
      <c r="DI24" s="252"/>
      <c r="DJ24" s="252"/>
      <c r="DK24" s="252"/>
      <c r="DL24" s="252"/>
      <c r="DM24" s="252"/>
      <c r="DN24" s="252"/>
      <c r="DO24" s="252"/>
      <c r="DP24" s="252"/>
      <c r="DQ24" s="252"/>
      <c r="DR24" s="252"/>
      <c r="DS24" s="252"/>
      <c r="DT24" s="252"/>
      <c r="DU24" s="252"/>
      <c r="DV24" s="252"/>
      <c r="DW24" s="252"/>
      <c r="DX24" s="252"/>
      <c r="DY24" s="252"/>
      <c r="DZ24" s="252"/>
      <c r="EA24" s="252"/>
      <c r="EB24" s="252"/>
      <c r="EC24" s="252"/>
      <c r="ED24" s="252"/>
      <c r="EE24" s="252"/>
      <c r="EF24" s="252"/>
      <c r="EG24" s="252"/>
      <c r="EH24" s="252"/>
      <c r="EI24" s="252"/>
      <c r="EJ24" s="252"/>
      <c r="EK24" s="252"/>
      <c r="EL24" s="252"/>
      <c r="EM24" s="252"/>
      <c r="EN24" s="252"/>
      <c r="EO24" s="252"/>
      <c r="EP24" s="252"/>
      <c r="EQ24" s="252"/>
    </row>
    <row r="25" spans="2:147" ht="12.75" customHeight="1">
      <c r="B25" s="7">
        <v>3</v>
      </c>
      <c r="C25" s="53">
        <f>(G25)*60+H25</f>
        <v>0</v>
      </c>
      <c r="D25" s="53"/>
      <c r="E25" s="51"/>
      <c r="F25" s="51"/>
      <c r="G25" s="16"/>
      <c r="H25" s="16"/>
      <c r="I25" s="53">
        <f>IF(OR(E25="",E25&gt;=79.95),0,(G25)*60+H25)</f>
        <v>0</v>
      </c>
      <c r="J25" s="2"/>
      <c r="K25" s="54" t="str">
        <f>IF(OR(E25&lt;=0,E25&gt;=79.95,F25&lt;=0)," ",IF(F25-E25&lt;3,0,IF(F25-E25&gt;6,6,F25-E25)))</f>
        <v> </v>
      </c>
      <c r="L25" s="16"/>
      <c r="M25" s="54" t="str">
        <f>IF(OR(E25&gt;=79.95,AND(K25&lt;=0,L25&lt;=0))," ",IF(L25&lt;=0,K25,IF(AND(K25=" ",L25&lt;=0)," ",IF(AND(K25=" ",L25&gt;=0),L25,IF(K25+L25&gt;6,6,K25+L25)))))</f>
        <v> </v>
      </c>
      <c r="N25" s="2"/>
      <c r="O25" s="5" t="str">
        <f>IF(OR(I25&lt;=0,OR(P25&lt;=0,P25=" "))," ",10^(0.1*P25)*I25/I$28)</f>
        <v> </v>
      </c>
      <c r="P25" s="54" t="str">
        <f>IF(OR(E25&gt;=79.95,E25&lt;=0)," ",IF(AND(E25&gt;0,M25=" "),E25,E25+M25))</f>
        <v> </v>
      </c>
      <c r="Q25" s="5">
        <f>IF(I25&gt;=60,P25,0)</f>
        <v>0</v>
      </c>
      <c r="R25" s="825"/>
      <c r="S25" s="2"/>
      <c r="T25" s="2"/>
      <c r="U25" s="2"/>
      <c r="V25" s="2"/>
      <c r="W25" s="2"/>
      <c r="X25" s="2"/>
      <c r="Y25" s="2"/>
      <c r="Z25" s="2"/>
      <c r="AA25" s="2"/>
      <c r="AB25" s="2"/>
      <c r="AC25" s="2"/>
      <c r="AD25" s="2"/>
      <c r="AE25" s="2"/>
      <c r="AF25" s="2"/>
      <c r="AG25" s="2"/>
      <c r="AH25" s="2"/>
      <c r="AI25" s="2"/>
      <c r="AJ25" s="2"/>
      <c r="AK25" s="2"/>
      <c r="AL25" s="2"/>
      <c r="AM25" s="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252"/>
      <c r="CE25" s="252"/>
      <c r="CF25" s="252"/>
      <c r="CG25" s="252"/>
      <c r="CH25" s="252"/>
      <c r="CI25" s="252"/>
      <c r="CJ25" s="252"/>
      <c r="CK25" s="252"/>
      <c r="CL25" s="252"/>
      <c r="CM25" s="252"/>
      <c r="CN25" s="252"/>
      <c r="CO25" s="252"/>
      <c r="CP25" s="252"/>
      <c r="CQ25" s="252"/>
      <c r="CR25" s="252"/>
      <c r="CS25" s="252"/>
      <c r="CT25" s="252"/>
      <c r="CU25" s="252"/>
      <c r="CV25" s="252"/>
      <c r="CW25" s="252"/>
      <c r="CX25" s="252"/>
      <c r="CY25" s="252"/>
      <c r="CZ25" s="252"/>
      <c r="DA25" s="252"/>
      <c r="DB25" s="252"/>
      <c r="DC25" s="252"/>
      <c r="DD25" s="252"/>
      <c r="DE25" s="252"/>
      <c r="DF25" s="252"/>
      <c r="DG25" s="252"/>
      <c r="DH25" s="252"/>
      <c r="DI25" s="252"/>
      <c r="DJ25" s="252"/>
      <c r="DK25" s="252"/>
      <c r="DL25" s="252"/>
      <c r="DM25" s="252"/>
      <c r="DN25" s="252"/>
      <c r="DO25" s="252"/>
      <c r="DP25" s="252"/>
      <c r="DQ25" s="252"/>
      <c r="DR25" s="252"/>
      <c r="DS25" s="252"/>
      <c r="DT25" s="252"/>
      <c r="DU25" s="252"/>
      <c r="DV25" s="252"/>
      <c r="DW25" s="252"/>
      <c r="DX25" s="252"/>
      <c r="DY25" s="252"/>
      <c r="DZ25" s="252"/>
      <c r="EA25" s="252"/>
      <c r="EB25" s="252"/>
      <c r="EC25" s="252"/>
      <c r="ED25" s="252"/>
      <c r="EE25" s="252"/>
      <c r="EF25" s="252"/>
      <c r="EG25" s="252"/>
      <c r="EH25" s="252"/>
      <c r="EI25" s="252"/>
      <c r="EJ25" s="252"/>
      <c r="EK25" s="252"/>
      <c r="EL25" s="252"/>
      <c r="EM25" s="252"/>
      <c r="EN25" s="252"/>
      <c r="EO25" s="252"/>
      <c r="EP25" s="252"/>
      <c r="EQ25" s="252"/>
    </row>
    <row r="26" spans="2:147" ht="12.75" customHeight="1">
      <c r="B26" s="7">
        <v>4</v>
      </c>
      <c r="C26" s="53">
        <f>(G26)*60+H26</f>
        <v>0</v>
      </c>
      <c r="D26" s="53"/>
      <c r="E26" s="51"/>
      <c r="F26" s="51"/>
      <c r="G26" s="16"/>
      <c r="H26" s="16"/>
      <c r="I26" s="53">
        <f>IF(OR(E26="",E26&gt;=79.95),0,(G26)*60+H26)</f>
        <v>0</v>
      </c>
      <c r="J26" s="2"/>
      <c r="K26" s="54" t="str">
        <f>IF(OR(E26&lt;=0,E26&gt;=79.95,F26&lt;=0)," ",IF(F26-E26&lt;3,0,IF(F26-E26&gt;6,6,F26-E26)))</f>
        <v> </v>
      </c>
      <c r="L26" s="16"/>
      <c r="M26" s="54" t="str">
        <f>IF(OR(E26&gt;=79.95,AND(K26&lt;=0,L26&lt;=0))," ",IF(L26&lt;=0,K26,IF(AND(K26=" ",L26&lt;=0)," ",IF(AND(K26=" ",L26&gt;=0),L26,IF(K26+L26&gt;6,6,K26+L26)))))</f>
        <v> </v>
      </c>
      <c r="N26" s="2"/>
      <c r="O26" s="5" t="str">
        <f>IF(OR(I26&lt;=0,OR(P26&lt;=0,P26=" "))," ",10^(0.1*P26)*I26/I$28)</f>
        <v> </v>
      </c>
      <c r="P26" s="54" t="str">
        <f>IF(OR(E26&gt;=79.95,E26&lt;=0)," ",IF(AND(E26&gt;0,M26=" "),E26,E26+M26))</f>
        <v> </v>
      </c>
      <c r="Q26" s="5">
        <f>IF(I26&gt;=60,P26,0)</f>
        <v>0</v>
      </c>
      <c r="R26" s="311" t="str">
        <f>IF(OR(O28=" ",I28&lt;60,J28&gt;720)," ",MAXA(Q28,O28))</f>
        <v> </v>
      </c>
      <c r="S26" s="2"/>
      <c r="T26" s="2"/>
      <c r="U26" s="2"/>
      <c r="V26" s="2"/>
      <c r="W26" s="2"/>
      <c r="X26" s="2"/>
      <c r="Y26" s="2"/>
      <c r="Z26" s="2"/>
      <c r="AA26" s="2"/>
      <c r="AB26" s="2"/>
      <c r="AC26" s="2"/>
      <c r="AD26" s="2"/>
      <c r="AE26" s="2"/>
      <c r="AF26" s="2"/>
      <c r="AG26" s="2"/>
      <c r="AH26" s="2"/>
      <c r="AI26" s="2"/>
      <c r="AJ26" s="2"/>
      <c r="AK26" s="2"/>
      <c r="AL26" s="2"/>
      <c r="AM26" s="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2"/>
      <c r="CF26" s="252"/>
      <c r="CG26" s="252"/>
      <c r="CH26" s="252"/>
      <c r="CI26" s="252"/>
      <c r="CJ26" s="252"/>
      <c r="CK26" s="252"/>
      <c r="CL26" s="252"/>
      <c r="CM26" s="252"/>
      <c r="CN26" s="252"/>
      <c r="CO26" s="252"/>
      <c r="CP26" s="252"/>
      <c r="CQ26" s="252"/>
      <c r="CR26" s="252"/>
      <c r="CS26" s="252"/>
      <c r="CT26" s="252"/>
      <c r="CU26" s="252"/>
      <c r="CV26" s="252"/>
      <c r="CW26" s="252"/>
      <c r="CX26" s="252"/>
      <c r="CY26" s="252"/>
      <c r="CZ26" s="252"/>
      <c r="DA26" s="252"/>
      <c r="DB26" s="252"/>
      <c r="DC26" s="252"/>
      <c r="DD26" s="252"/>
      <c r="DE26" s="252"/>
      <c r="DF26" s="252"/>
      <c r="DG26" s="252"/>
      <c r="DH26" s="252"/>
      <c r="DI26" s="252"/>
      <c r="DJ26" s="252"/>
      <c r="DK26" s="252"/>
      <c r="DL26" s="252"/>
      <c r="DM26" s="252"/>
      <c r="DN26" s="252"/>
      <c r="DO26" s="252"/>
      <c r="DP26" s="252"/>
      <c r="DQ26" s="252"/>
      <c r="DR26" s="252"/>
      <c r="DS26" s="252"/>
      <c r="DT26" s="252"/>
      <c r="DU26" s="252"/>
      <c r="DV26" s="252"/>
      <c r="DW26" s="252"/>
      <c r="DX26" s="252"/>
      <c r="DY26" s="252"/>
      <c r="DZ26" s="252"/>
      <c r="EA26" s="252"/>
      <c r="EB26" s="252"/>
      <c r="EC26" s="252"/>
      <c r="ED26" s="252"/>
      <c r="EE26" s="252"/>
      <c r="EF26" s="252"/>
      <c r="EG26" s="252"/>
      <c r="EH26" s="252"/>
      <c r="EI26" s="252"/>
      <c r="EJ26" s="252"/>
      <c r="EK26" s="252"/>
      <c r="EL26" s="252"/>
      <c r="EM26" s="252"/>
      <c r="EN26" s="252"/>
      <c r="EO26" s="252"/>
      <c r="EP26" s="252"/>
      <c r="EQ26" s="252"/>
    </row>
    <row r="27" spans="2:147" ht="12.75" customHeight="1">
      <c r="B27" s="7">
        <v>5</v>
      </c>
      <c r="C27" s="53">
        <f>(G27)*60+H27</f>
        <v>0</v>
      </c>
      <c r="D27" s="53"/>
      <c r="E27" s="51"/>
      <c r="F27" s="51"/>
      <c r="G27" s="16"/>
      <c r="H27" s="16"/>
      <c r="I27" s="53">
        <f>IF(OR(E27="",E27&gt;=79.95),0,(G27)*60+H27)</f>
        <v>0</v>
      </c>
      <c r="J27" s="2"/>
      <c r="K27" s="54" t="str">
        <f>IF(OR(E27&lt;=0,E27&gt;=79.95,F27&lt;=0)," ",IF(F27-E27&lt;3,0,IF(F27-E27&gt;6,6,F27-E27)))</f>
        <v> </v>
      </c>
      <c r="L27" s="16"/>
      <c r="M27" s="54" t="str">
        <f>IF(OR(E27&gt;=79.95,AND(K27&lt;=0,L27&lt;=0))," ",IF(L27&lt;=0,K27,IF(AND(K27=" ",L27&lt;=0)," ",IF(AND(K27=" ",L27&gt;=0),L27,IF(K27+L27&gt;6,6,K27+L27)))))</f>
        <v> </v>
      </c>
      <c r="N27" s="2"/>
      <c r="O27" s="5" t="str">
        <f>IF(OR(I27&lt;=0,OR(P27&lt;=0,P27=" "))," ",10^(0.1*P27)*I27/I$28)</f>
        <v> </v>
      </c>
      <c r="P27" s="54" t="str">
        <f>IF(OR(E27&gt;=79.95,E27&lt;=0)," ",IF(AND(E27&gt;0,M27=" "),E27,E27+M27))</f>
        <v> </v>
      </c>
      <c r="Q27" s="5">
        <f>IF(I27&gt;=60,P27,0)</f>
        <v>0</v>
      </c>
      <c r="R27" s="418"/>
      <c r="S27" s="2"/>
      <c r="T27" s="2"/>
      <c r="U27" s="2"/>
      <c r="V27" s="2"/>
      <c r="W27" s="2"/>
      <c r="X27" s="2"/>
      <c r="Y27" s="2"/>
      <c r="Z27" s="2"/>
      <c r="AA27" s="2"/>
      <c r="AB27" s="2"/>
      <c r="AC27" s="2"/>
      <c r="AD27" s="2"/>
      <c r="AE27" s="2"/>
      <c r="AF27" s="2"/>
      <c r="AG27" s="2"/>
      <c r="AH27" s="2"/>
      <c r="AI27" s="2"/>
      <c r="AJ27" s="2"/>
      <c r="AK27" s="2"/>
      <c r="AL27" s="2"/>
      <c r="AM27" s="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2"/>
      <c r="CU27" s="252"/>
      <c r="CV27" s="252"/>
      <c r="CW27" s="252"/>
      <c r="CX27" s="252"/>
      <c r="CY27" s="252"/>
      <c r="CZ27" s="252"/>
      <c r="DA27" s="252"/>
      <c r="DB27" s="252"/>
      <c r="DC27" s="252"/>
      <c r="DD27" s="252"/>
      <c r="DE27" s="252"/>
      <c r="DF27" s="252"/>
      <c r="DG27" s="252"/>
      <c r="DH27" s="252"/>
      <c r="DI27" s="252"/>
      <c r="DJ27" s="252"/>
      <c r="DK27" s="252"/>
      <c r="DL27" s="252"/>
      <c r="DM27" s="252"/>
      <c r="DN27" s="252"/>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2"/>
      <c r="EK27" s="252"/>
      <c r="EL27" s="252"/>
      <c r="EM27" s="252"/>
      <c r="EN27" s="252"/>
      <c r="EO27" s="252"/>
      <c r="EP27" s="252"/>
      <c r="EQ27" s="252"/>
    </row>
    <row r="28" spans="2:147" ht="12.75" customHeight="1">
      <c r="B28" s="2"/>
      <c r="C28" s="5">
        <f>SUM(C23:C27)</f>
        <v>0</v>
      </c>
      <c r="D28" s="2"/>
      <c r="E28" s="817" t="str">
        <f>IF(J28&gt;720,"Zeit &gt; 12 Stunden!"," ")</f>
        <v> </v>
      </c>
      <c r="F28" s="817"/>
      <c r="G28" s="817"/>
      <c r="H28" s="817"/>
      <c r="I28" s="5">
        <f>SUM(I23:I27)</f>
        <v>0</v>
      </c>
      <c r="J28" s="5">
        <f>C28+C42+C56</f>
        <v>0</v>
      </c>
      <c r="K28" s="2"/>
      <c r="L28" s="2"/>
      <c r="M28" s="2"/>
      <c r="N28" s="2"/>
      <c r="O28" s="5" t="str">
        <f>IF(SUM(O23:O27)&lt;=0," ",10*LOG(SUM(O23:O27)))</f>
        <v> </v>
      </c>
      <c r="P28" s="2"/>
      <c r="Q28" s="5">
        <f>MAXA(Q23:Q27)</f>
        <v>0</v>
      </c>
      <c r="R28" s="2"/>
      <c r="S28" s="2"/>
      <c r="T28" s="2"/>
      <c r="U28" s="2"/>
      <c r="V28" s="2"/>
      <c r="W28" s="2"/>
      <c r="X28" s="2"/>
      <c r="Y28" s="2"/>
      <c r="Z28" s="2"/>
      <c r="AA28" s="2"/>
      <c r="AB28" s="2"/>
      <c r="AC28" s="2"/>
      <c r="AD28" s="2"/>
      <c r="AE28" s="2"/>
      <c r="AF28" s="2"/>
      <c r="AG28" s="2"/>
      <c r="AH28" s="2"/>
      <c r="AI28" s="2"/>
      <c r="AJ28" s="2"/>
      <c r="AK28" s="2"/>
      <c r="AL28" s="2"/>
      <c r="AM28" s="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2"/>
      <c r="CG28" s="252"/>
      <c r="CH28" s="252"/>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row>
    <row r="29" spans="2:147" ht="12.75" customHeight="1">
      <c r="B29" s="818" t="str">
        <f>IF(R26=" "," ",IF(N(R26)&gt;=55.05,"Beurteilungspegel ist über dem für die Tätigkeitskategorie I zulässigen Maximalwert von 55 dB(A); 
Maßnahmen zur Absenkung sind erforderlich!","Der zulässige Beurteilungspegel wird eingehalten, es sind keine Maßnahmen erforderlich, 
das Minimierungsgebot ist aber zu beachten"))</f>
        <v> </v>
      </c>
      <c r="C29" s="819"/>
      <c r="D29" s="819"/>
      <c r="E29" s="819"/>
      <c r="F29" s="819"/>
      <c r="G29" s="819"/>
      <c r="H29" s="819"/>
      <c r="I29" s="819"/>
      <c r="J29" s="819"/>
      <c r="K29" s="819"/>
      <c r="L29" s="819"/>
      <c r="M29" s="819"/>
      <c r="N29" s="819"/>
      <c r="O29" s="819"/>
      <c r="P29" s="819"/>
      <c r="Q29" s="819"/>
      <c r="R29" s="820"/>
      <c r="S29" s="2"/>
      <c r="T29" s="2"/>
      <c r="U29" s="2"/>
      <c r="V29" s="2"/>
      <c r="W29" s="2"/>
      <c r="X29" s="2"/>
      <c r="Y29" s="2"/>
      <c r="Z29" s="2"/>
      <c r="AA29" s="2"/>
      <c r="AB29" s="2"/>
      <c r="AC29" s="2"/>
      <c r="AD29" s="2"/>
      <c r="AE29" s="2"/>
      <c r="AF29" s="2"/>
      <c r="AG29" s="2"/>
      <c r="AH29" s="2"/>
      <c r="AI29" s="2"/>
      <c r="AJ29" s="2"/>
      <c r="AK29" s="2"/>
      <c r="AL29" s="2"/>
      <c r="AM29" s="2"/>
      <c r="AN29" s="252"/>
      <c r="AO29" s="252"/>
      <c r="AP29" s="252"/>
      <c r="AQ29" s="252"/>
      <c r="AR29" s="252"/>
      <c r="AS29" s="252"/>
      <c r="AT29" s="252"/>
      <c r="AU29" s="252"/>
      <c r="AV29" s="252"/>
      <c r="AW29" s="252"/>
      <c r="AX29" s="252"/>
      <c r="AY29" s="252"/>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2"/>
      <c r="CU29" s="252"/>
      <c r="CV29" s="252"/>
      <c r="CW29" s="252"/>
      <c r="CX29" s="252"/>
      <c r="CY29" s="252"/>
      <c r="CZ29" s="252"/>
      <c r="DA29" s="252"/>
      <c r="DB29" s="252"/>
      <c r="DC29" s="252"/>
      <c r="DD29" s="252"/>
      <c r="DE29" s="252"/>
      <c r="DF29" s="252"/>
      <c r="DG29" s="252"/>
      <c r="DH29" s="252"/>
      <c r="DI29" s="252"/>
      <c r="DJ29" s="252"/>
      <c r="DK29" s="252"/>
      <c r="DL29" s="252"/>
      <c r="DM29" s="252"/>
      <c r="DN29" s="252"/>
      <c r="DO29" s="252"/>
      <c r="DP29" s="252"/>
      <c r="DQ29" s="252"/>
      <c r="DR29" s="252"/>
      <c r="DS29" s="252"/>
      <c r="DT29" s="252"/>
      <c r="DU29" s="252"/>
      <c r="DV29" s="252"/>
      <c r="DW29" s="252"/>
      <c r="DX29" s="252"/>
      <c r="DY29" s="252"/>
      <c r="DZ29" s="252"/>
      <c r="EA29" s="252"/>
      <c r="EB29" s="252"/>
      <c r="EC29" s="252"/>
      <c r="ED29" s="252"/>
      <c r="EE29" s="252"/>
      <c r="EF29" s="252"/>
      <c r="EG29" s="252"/>
      <c r="EH29" s="252"/>
      <c r="EI29" s="252"/>
      <c r="EJ29" s="252"/>
      <c r="EK29" s="252"/>
      <c r="EL29" s="252"/>
      <c r="EM29" s="252"/>
      <c r="EN29" s="252"/>
      <c r="EO29" s="252"/>
      <c r="EP29" s="252"/>
      <c r="EQ29" s="252"/>
    </row>
    <row r="30" spans="2:147" ht="12.75" customHeight="1">
      <c r="B30" s="821"/>
      <c r="C30" s="301"/>
      <c r="D30" s="301"/>
      <c r="E30" s="301"/>
      <c r="F30" s="301"/>
      <c r="G30" s="301"/>
      <c r="H30" s="301"/>
      <c r="I30" s="301"/>
      <c r="J30" s="301"/>
      <c r="K30" s="301"/>
      <c r="L30" s="301"/>
      <c r="M30" s="301"/>
      <c r="N30" s="301"/>
      <c r="O30" s="301"/>
      <c r="P30" s="301"/>
      <c r="Q30" s="301"/>
      <c r="R30" s="822"/>
      <c r="S30" s="2"/>
      <c r="T30" s="2"/>
      <c r="U30" s="2"/>
      <c r="V30" s="2"/>
      <c r="W30" s="2"/>
      <c r="X30" s="2"/>
      <c r="Y30" s="2"/>
      <c r="Z30" s="2"/>
      <c r="AA30" s="2"/>
      <c r="AB30" s="2"/>
      <c r="AC30" s="2"/>
      <c r="AD30" s="2"/>
      <c r="AE30" s="2"/>
      <c r="AF30" s="2"/>
      <c r="AG30" s="2"/>
      <c r="AH30" s="2"/>
      <c r="AI30" s="2"/>
      <c r="AJ30" s="2"/>
      <c r="AK30" s="2"/>
      <c r="AL30" s="2"/>
      <c r="AM30" s="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252"/>
      <c r="CO30" s="252"/>
      <c r="CP30" s="252"/>
      <c r="CQ30" s="252"/>
      <c r="CR30" s="252"/>
      <c r="CS30" s="252"/>
      <c r="CT30" s="252"/>
      <c r="CU30" s="252"/>
      <c r="CV30" s="252"/>
      <c r="CW30" s="252"/>
      <c r="CX30" s="252"/>
      <c r="CY30" s="252"/>
      <c r="CZ30" s="252"/>
      <c r="DA30" s="252"/>
      <c r="DB30" s="252"/>
      <c r="DC30" s="252"/>
      <c r="DD30" s="252"/>
      <c r="DE30" s="252"/>
      <c r="DF30" s="252"/>
      <c r="DG30" s="252"/>
      <c r="DH30" s="252"/>
      <c r="DI30" s="252"/>
      <c r="DJ30" s="252"/>
      <c r="DK30" s="252"/>
      <c r="DL30" s="252"/>
      <c r="DM30" s="252"/>
      <c r="DN30" s="252"/>
      <c r="DO30" s="252"/>
      <c r="DP30" s="252"/>
      <c r="DQ30" s="252"/>
      <c r="DR30" s="252"/>
      <c r="DS30" s="252"/>
      <c r="DT30" s="252"/>
      <c r="DU30" s="252"/>
      <c r="DV30" s="252"/>
      <c r="DW30" s="252"/>
      <c r="DX30" s="252"/>
      <c r="DY30" s="252"/>
      <c r="DZ30" s="252"/>
      <c r="EA30" s="252"/>
      <c r="EB30" s="252"/>
      <c r="EC30" s="252"/>
      <c r="ED30" s="252"/>
      <c r="EE30" s="252"/>
      <c r="EF30" s="252"/>
      <c r="EG30" s="252"/>
      <c r="EH30" s="252"/>
      <c r="EI30" s="252"/>
      <c r="EJ30" s="252"/>
      <c r="EK30" s="252"/>
      <c r="EL30" s="252"/>
      <c r="EM30" s="252"/>
      <c r="EN30" s="252"/>
      <c r="EO30" s="252"/>
      <c r="EP30" s="252"/>
      <c r="EQ30" s="252"/>
    </row>
    <row r="31" spans="2:147" ht="12.75" customHeight="1">
      <c r="B31" s="395"/>
      <c r="C31" s="396"/>
      <c r="D31" s="396"/>
      <c r="E31" s="396"/>
      <c r="F31" s="396"/>
      <c r="G31" s="396"/>
      <c r="H31" s="396"/>
      <c r="I31" s="396"/>
      <c r="J31" s="396"/>
      <c r="K31" s="396"/>
      <c r="L31" s="396"/>
      <c r="M31" s="396"/>
      <c r="N31" s="396"/>
      <c r="O31" s="396"/>
      <c r="P31" s="396"/>
      <c r="Q31" s="396"/>
      <c r="R31" s="397"/>
      <c r="S31" s="2"/>
      <c r="T31" s="2"/>
      <c r="U31" s="2"/>
      <c r="V31" s="2"/>
      <c r="W31" s="269"/>
      <c r="X31" s="269"/>
      <c r="Y31" s="269" t="s">
        <v>13</v>
      </c>
      <c r="Z31" s="2"/>
      <c r="AA31" s="2"/>
      <c r="AB31" s="2"/>
      <c r="AC31" s="2"/>
      <c r="AD31" s="2"/>
      <c r="AE31" s="2"/>
      <c r="AF31" s="2"/>
      <c r="AG31" s="2"/>
      <c r="AH31" s="2"/>
      <c r="AI31" s="2"/>
      <c r="AJ31" s="2"/>
      <c r="AK31" s="2"/>
      <c r="AL31" s="2"/>
      <c r="AM31" s="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252"/>
      <c r="CF31" s="252"/>
      <c r="CG31" s="252"/>
      <c r="CH31" s="252"/>
      <c r="CI31" s="252"/>
      <c r="CJ31" s="252"/>
      <c r="CK31" s="252"/>
      <c r="CL31" s="252"/>
      <c r="CM31" s="252"/>
      <c r="CN31" s="252"/>
      <c r="CO31" s="252"/>
      <c r="CP31" s="252"/>
      <c r="CQ31" s="252"/>
      <c r="CR31" s="252"/>
      <c r="CS31" s="252"/>
      <c r="CT31" s="252"/>
      <c r="CU31" s="252"/>
      <c r="CV31" s="252"/>
      <c r="CW31" s="252"/>
      <c r="CX31" s="252"/>
      <c r="CY31" s="252"/>
      <c r="CZ31" s="252"/>
      <c r="DA31" s="252"/>
      <c r="DB31" s="252"/>
      <c r="DC31" s="252"/>
      <c r="DD31" s="252"/>
      <c r="DE31" s="252"/>
      <c r="DF31" s="252"/>
      <c r="DG31" s="252"/>
      <c r="DH31" s="252"/>
      <c r="DI31" s="252"/>
      <c r="DJ31" s="252"/>
      <c r="DK31" s="252"/>
      <c r="DL31" s="252"/>
      <c r="DM31" s="252"/>
      <c r="DN31" s="252"/>
      <c r="DO31" s="252"/>
      <c r="DP31" s="252"/>
      <c r="DQ31" s="252"/>
      <c r="DR31" s="252"/>
      <c r="DS31" s="252"/>
      <c r="DT31" s="252"/>
      <c r="DU31" s="252"/>
      <c r="DV31" s="252"/>
      <c r="DW31" s="252"/>
      <c r="DX31" s="252"/>
      <c r="DY31" s="252"/>
      <c r="DZ31" s="252"/>
      <c r="EA31" s="252"/>
      <c r="EB31" s="252"/>
      <c r="EC31" s="252"/>
      <c r="ED31" s="252"/>
      <c r="EE31" s="252"/>
      <c r="EF31" s="252"/>
      <c r="EG31" s="252"/>
      <c r="EH31" s="252"/>
      <c r="EI31" s="252"/>
      <c r="EJ31" s="252"/>
      <c r="EK31" s="252"/>
      <c r="EL31" s="252"/>
      <c r="EM31" s="252"/>
      <c r="EN31" s="252"/>
      <c r="EO31" s="252"/>
      <c r="EP31" s="252"/>
      <c r="EQ31" s="252"/>
    </row>
    <row r="32" spans="2:147" ht="12.75" customHeight="1">
      <c r="B32" s="813">
        <f>IF(OR(E23&gt;=79.95,E24&gt;=79.95,E25&gt;=79.95,E26&gt;=79.95,E27&gt;=79.95),"Die ASR A3.7 gilt nur bei LAeq &lt; 80 dB(A). Teilzeiten mit LAeq ≥ dB(A) werden hier nicht berücksichtigt, bitte Belastungsrechner benutzen! ","")</f>
      </c>
      <c r="C32" s="814"/>
      <c r="D32" s="814"/>
      <c r="E32" s="814"/>
      <c r="F32" s="814"/>
      <c r="G32" s="814"/>
      <c r="H32" s="814"/>
      <c r="I32" s="814"/>
      <c r="J32" s="814"/>
      <c r="K32" s="814"/>
      <c r="L32" s="814"/>
      <c r="M32" s="814"/>
      <c r="N32" s="814"/>
      <c r="O32" s="814"/>
      <c r="P32" s="814"/>
      <c r="Q32" s="814"/>
      <c r="R32" s="814"/>
      <c r="S32" s="2"/>
      <c r="T32" s="2"/>
      <c r="U32" s="2"/>
      <c r="V32" s="2"/>
      <c r="W32" s="270"/>
      <c r="X32" s="270"/>
      <c r="Y32" s="270"/>
      <c r="Z32" s="2"/>
      <c r="AA32" s="2"/>
      <c r="AB32" s="2"/>
      <c r="AC32" s="2"/>
      <c r="AD32" s="2"/>
      <c r="AE32" s="2"/>
      <c r="AF32" s="2"/>
      <c r="AG32" s="2"/>
      <c r="AH32" s="2"/>
      <c r="AI32" s="2"/>
      <c r="AJ32" s="2"/>
      <c r="AK32" s="2"/>
      <c r="AL32" s="2"/>
      <c r="AM32" s="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2"/>
      <c r="CC32" s="252"/>
      <c r="CD32" s="252"/>
      <c r="CE32" s="252"/>
      <c r="CF32" s="252"/>
      <c r="CG32" s="252"/>
      <c r="CH32" s="252"/>
      <c r="CI32" s="252"/>
      <c r="CJ32" s="252"/>
      <c r="CK32" s="252"/>
      <c r="CL32" s="252"/>
      <c r="CM32" s="252"/>
      <c r="CN32" s="252"/>
      <c r="CO32" s="252"/>
      <c r="CP32" s="252"/>
      <c r="CQ32" s="252"/>
      <c r="CR32" s="252"/>
      <c r="CS32" s="252"/>
      <c r="CT32" s="252"/>
      <c r="CU32" s="252"/>
      <c r="CV32" s="252"/>
      <c r="CW32" s="252"/>
      <c r="CX32" s="252"/>
      <c r="CY32" s="252"/>
      <c r="CZ32" s="252"/>
      <c r="DA32" s="252"/>
      <c r="DB32" s="252"/>
      <c r="DC32" s="252"/>
      <c r="DD32" s="252"/>
      <c r="DE32" s="252"/>
      <c r="DF32" s="252"/>
      <c r="DG32" s="252"/>
      <c r="DH32" s="252"/>
      <c r="DI32" s="252"/>
      <c r="DJ32" s="252"/>
      <c r="DK32" s="252"/>
      <c r="DL32" s="252"/>
      <c r="DM32" s="252"/>
      <c r="DN32" s="252"/>
      <c r="DO32" s="252"/>
      <c r="DP32" s="252"/>
      <c r="DQ32" s="252"/>
      <c r="DR32" s="252"/>
      <c r="DS32" s="252"/>
      <c r="DT32" s="252"/>
      <c r="DU32" s="252"/>
      <c r="DV32" s="252"/>
      <c r="DW32" s="252"/>
      <c r="DX32" s="252"/>
      <c r="DY32" s="252"/>
      <c r="DZ32" s="252"/>
      <c r="EA32" s="252"/>
      <c r="EB32" s="252"/>
      <c r="EC32" s="252"/>
      <c r="ED32" s="252"/>
      <c r="EE32" s="252"/>
      <c r="EF32" s="252"/>
      <c r="EG32" s="252"/>
      <c r="EH32" s="252"/>
      <c r="EI32" s="252"/>
      <c r="EJ32" s="252"/>
      <c r="EK32" s="252"/>
      <c r="EL32" s="252"/>
      <c r="EM32" s="252"/>
      <c r="EN32" s="252"/>
      <c r="EO32" s="252"/>
      <c r="EP32" s="252"/>
      <c r="EQ32" s="252"/>
    </row>
    <row r="33" spans="2:147" ht="12.75" customHeight="1">
      <c r="B33" s="823" t="s">
        <v>250</v>
      </c>
      <c r="C33" s="384"/>
      <c r="D33" s="384"/>
      <c r="E33" s="384"/>
      <c r="F33" s="384"/>
      <c r="G33" s="384"/>
      <c r="H33" s="2"/>
      <c r="I33" s="2"/>
      <c r="J33" s="2"/>
      <c r="K33" s="2"/>
      <c r="L33" s="2"/>
      <c r="M33" s="2"/>
      <c r="N33" s="2"/>
      <c r="O33" s="2"/>
      <c r="P33" s="2"/>
      <c r="Q33" s="2"/>
      <c r="R33" s="2"/>
      <c r="S33" s="2"/>
      <c r="T33" s="2"/>
      <c r="U33" s="2"/>
      <c r="V33" s="2"/>
      <c r="W33" s="248" t="s">
        <v>219</v>
      </c>
      <c r="X33" s="27"/>
      <c r="Y33" s="27"/>
      <c r="Z33" s="2"/>
      <c r="AA33" s="2"/>
      <c r="AB33" s="2"/>
      <c r="AC33" s="2"/>
      <c r="AD33" s="2"/>
      <c r="AE33" s="2"/>
      <c r="AF33" s="2"/>
      <c r="AG33" s="2"/>
      <c r="AH33" s="2"/>
      <c r="AI33" s="2"/>
      <c r="AJ33" s="2"/>
      <c r="AK33" s="2"/>
      <c r="AL33" s="2"/>
      <c r="AM33" s="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2"/>
      <c r="CC33" s="252"/>
      <c r="CD33" s="252"/>
      <c r="CE33" s="252"/>
      <c r="CF33" s="252"/>
      <c r="CG33" s="252"/>
      <c r="CH33" s="252"/>
      <c r="CI33" s="252"/>
      <c r="CJ33" s="252"/>
      <c r="CK33" s="252"/>
      <c r="CL33" s="252"/>
      <c r="CM33" s="252"/>
      <c r="CN33" s="252"/>
      <c r="CO33" s="252"/>
      <c r="CP33" s="252"/>
      <c r="CQ33" s="252"/>
      <c r="CR33" s="252"/>
      <c r="CS33" s="252"/>
      <c r="CT33" s="252"/>
      <c r="CU33" s="252"/>
      <c r="CV33" s="252"/>
      <c r="CW33" s="252"/>
      <c r="CX33" s="252"/>
      <c r="CY33" s="252"/>
      <c r="CZ33" s="252"/>
      <c r="DA33" s="252"/>
      <c r="DB33" s="252"/>
      <c r="DC33" s="252"/>
      <c r="DD33" s="252"/>
      <c r="DE33" s="252"/>
      <c r="DF33" s="252"/>
      <c r="DG33" s="252"/>
      <c r="DH33" s="252"/>
      <c r="DI33" s="252"/>
      <c r="DJ33" s="252"/>
      <c r="DK33" s="252"/>
      <c r="DL33" s="252"/>
      <c r="DM33" s="252"/>
      <c r="DN33" s="252"/>
      <c r="DO33" s="252"/>
      <c r="DP33" s="252"/>
      <c r="DQ33" s="252"/>
      <c r="DR33" s="252"/>
      <c r="DS33" s="252"/>
      <c r="DT33" s="252"/>
      <c r="DU33" s="252"/>
      <c r="DV33" s="252"/>
      <c r="DW33" s="252"/>
      <c r="DX33" s="252"/>
      <c r="DY33" s="252"/>
      <c r="DZ33" s="252"/>
      <c r="EA33" s="252"/>
      <c r="EB33" s="252"/>
      <c r="EC33" s="252"/>
      <c r="ED33" s="252"/>
      <c r="EE33" s="252"/>
      <c r="EF33" s="252"/>
      <c r="EG33" s="252"/>
      <c r="EH33" s="252"/>
      <c r="EI33" s="252"/>
      <c r="EJ33" s="252"/>
      <c r="EK33" s="252"/>
      <c r="EL33" s="252"/>
      <c r="EM33" s="252"/>
      <c r="EN33" s="252"/>
      <c r="EO33" s="252"/>
      <c r="EP33" s="252"/>
      <c r="EQ33" s="252"/>
    </row>
    <row r="34" spans="2:147" ht="12.75" customHeight="1">
      <c r="B34" s="384"/>
      <c r="C34" s="384"/>
      <c r="D34" s="384"/>
      <c r="E34" s="384"/>
      <c r="F34" s="384"/>
      <c r="G34" s="384"/>
      <c r="H34" s="2"/>
      <c r="I34" s="2"/>
      <c r="J34" s="2"/>
      <c r="K34" s="2"/>
      <c r="L34" s="2"/>
      <c r="M34" s="2"/>
      <c r="N34" s="2"/>
      <c r="O34" s="2"/>
      <c r="P34" s="2"/>
      <c r="Q34" s="2"/>
      <c r="R34" s="824" t="s">
        <v>253</v>
      </c>
      <c r="S34" s="2"/>
      <c r="T34" s="2"/>
      <c r="U34" s="2"/>
      <c r="V34" s="247"/>
      <c r="W34" s="27"/>
      <c r="X34" s="27"/>
      <c r="Y34" s="27"/>
      <c r="Z34" s="2"/>
      <c r="AA34" s="2"/>
      <c r="AB34" s="2"/>
      <c r="AC34" s="2"/>
      <c r="AD34" s="2"/>
      <c r="AE34" s="2"/>
      <c r="AF34" s="2"/>
      <c r="AG34" s="2"/>
      <c r="AH34" s="2"/>
      <c r="AI34" s="2"/>
      <c r="AJ34" s="2"/>
      <c r="AK34" s="2"/>
      <c r="AL34" s="2"/>
      <c r="AM34" s="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252"/>
      <c r="BW34" s="252"/>
      <c r="BX34" s="252"/>
      <c r="BY34" s="252"/>
      <c r="BZ34" s="252"/>
      <c r="CA34" s="252"/>
      <c r="CB34" s="252"/>
      <c r="CC34" s="252"/>
      <c r="CD34" s="252"/>
      <c r="CE34" s="252"/>
      <c r="CF34" s="252"/>
      <c r="CG34" s="252"/>
      <c r="CH34" s="252"/>
      <c r="CI34" s="252"/>
      <c r="CJ34" s="252"/>
      <c r="CK34" s="252"/>
      <c r="CL34" s="252"/>
      <c r="CM34" s="252"/>
      <c r="CN34" s="252"/>
      <c r="CO34" s="252"/>
      <c r="CP34" s="252"/>
      <c r="CQ34" s="252"/>
      <c r="CR34" s="252"/>
      <c r="CS34" s="252"/>
      <c r="CT34" s="252"/>
      <c r="CU34" s="252"/>
      <c r="CV34" s="252"/>
      <c r="CW34" s="252"/>
      <c r="CX34" s="252"/>
      <c r="CY34" s="252"/>
      <c r="CZ34" s="252"/>
      <c r="DA34" s="252"/>
      <c r="DB34" s="252"/>
      <c r="DC34" s="252"/>
      <c r="DD34" s="252"/>
      <c r="DE34" s="252"/>
      <c r="DF34" s="252"/>
      <c r="DG34" s="252"/>
      <c r="DH34" s="252"/>
      <c r="DI34" s="252"/>
      <c r="DJ34" s="252"/>
      <c r="DK34" s="252"/>
      <c r="DL34" s="252"/>
      <c r="DM34" s="252"/>
      <c r="DN34" s="252"/>
      <c r="DO34" s="252"/>
      <c r="DP34" s="252"/>
      <c r="DQ34" s="252"/>
      <c r="DR34" s="252"/>
      <c r="DS34" s="252"/>
      <c r="DT34" s="252"/>
      <c r="DU34" s="252"/>
      <c r="DV34" s="252"/>
      <c r="DW34" s="252"/>
      <c r="DX34" s="252"/>
      <c r="DY34" s="252"/>
      <c r="DZ34" s="252"/>
      <c r="EA34" s="252"/>
      <c r="EB34" s="252"/>
      <c r="EC34" s="252"/>
      <c r="ED34" s="252"/>
      <c r="EE34" s="252"/>
      <c r="EF34" s="252"/>
      <c r="EG34" s="252"/>
      <c r="EH34" s="252"/>
      <c r="EI34" s="252"/>
      <c r="EJ34" s="252"/>
      <c r="EK34" s="252"/>
      <c r="EL34" s="252"/>
      <c r="EM34" s="252"/>
      <c r="EN34" s="252"/>
      <c r="EO34" s="252"/>
      <c r="EP34" s="252"/>
      <c r="EQ34" s="252"/>
    </row>
    <row r="35" spans="2:147" ht="12.75" customHeight="1">
      <c r="B35" s="304" t="s">
        <v>210</v>
      </c>
      <c r="C35" s="2"/>
      <c r="D35" s="2"/>
      <c r="E35" s="306" t="s">
        <v>71</v>
      </c>
      <c r="F35" s="306" t="s">
        <v>211</v>
      </c>
      <c r="G35" s="306" t="s">
        <v>9</v>
      </c>
      <c r="H35" s="306" t="s">
        <v>10</v>
      </c>
      <c r="I35" s="2"/>
      <c r="J35" s="246" t="s">
        <v>212</v>
      </c>
      <c r="K35" s="304" t="s">
        <v>213</v>
      </c>
      <c r="L35" s="352"/>
      <c r="M35" s="407"/>
      <c r="N35" s="2"/>
      <c r="O35" s="295" t="s">
        <v>246</v>
      </c>
      <c r="P35" s="296"/>
      <c r="Q35" s="296"/>
      <c r="R35" s="825"/>
      <c r="S35" s="2"/>
      <c r="T35" s="2"/>
      <c r="U35" s="2"/>
      <c r="V35" s="2"/>
      <c r="W35" s="27"/>
      <c r="X35" s="27"/>
      <c r="Y35" s="27"/>
      <c r="Z35" s="2"/>
      <c r="AA35" s="2"/>
      <c r="AB35" s="2"/>
      <c r="AC35" s="2"/>
      <c r="AD35" s="2"/>
      <c r="AE35" s="2"/>
      <c r="AF35" s="2"/>
      <c r="AG35" s="2"/>
      <c r="AH35" s="2"/>
      <c r="AI35" s="2"/>
      <c r="AJ35" s="2"/>
      <c r="AK35" s="2"/>
      <c r="AL35" s="2"/>
      <c r="AM35" s="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2"/>
      <c r="BR35" s="252"/>
      <c r="BS35" s="252"/>
      <c r="BT35" s="252"/>
      <c r="BU35" s="252"/>
      <c r="BV35" s="252"/>
      <c r="BW35" s="252"/>
      <c r="BX35" s="252"/>
      <c r="BY35" s="252"/>
      <c r="BZ35" s="252"/>
      <c r="CA35" s="252"/>
      <c r="CB35" s="252"/>
      <c r="CC35" s="252"/>
      <c r="CD35" s="252"/>
      <c r="CE35" s="252"/>
      <c r="CF35" s="252"/>
      <c r="CG35" s="252"/>
      <c r="CH35" s="252"/>
      <c r="CI35" s="252"/>
      <c r="CJ35" s="252"/>
      <c r="CK35" s="252"/>
      <c r="CL35" s="252"/>
      <c r="CM35" s="252"/>
      <c r="CN35" s="252"/>
      <c r="CO35" s="252"/>
      <c r="CP35" s="252"/>
      <c r="CQ35" s="252"/>
      <c r="CR35" s="252"/>
      <c r="CS35" s="252"/>
      <c r="CT35" s="252"/>
      <c r="CU35" s="252"/>
      <c r="CV35" s="252"/>
      <c r="CW35" s="252"/>
      <c r="CX35" s="252"/>
      <c r="CY35" s="252"/>
      <c r="CZ35" s="252"/>
      <c r="DA35" s="252"/>
      <c r="DB35" s="252"/>
      <c r="DC35" s="252"/>
      <c r="DD35" s="252"/>
      <c r="DE35" s="252"/>
      <c r="DF35" s="252"/>
      <c r="DG35" s="252"/>
      <c r="DH35" s="252"/>
      <c r="DI35" s="252"/>
      <c r="DJ35" s="252"/>
      <c r="DK35" s="252"/>
      <c r="DL35" s="252"/>
      <c r="DM35" s="252"/>
      <c r="DN35" s="252"/>
      <c r="DO35" s="252"/>
      <c r="DP35" s="252"/>
      <c r="DQ35" s="252"/>
      <c r="DR35" s="252"/>
      <c r="DS35" s="252"/>
      <c r="DT35" s="252"/>
      <c r="DU35" s="252"/>
      <c r="DV35" s="252"/>
      <c r="DW35" s="252"/>
      <c r="DX35" s="252"/>
      <c r="DY35" s="252"/>
      <c r="DZ35" s="252"/>
      <c r="EA35" s="252"/>
      <c r="EB35" s="252"/>
      <c r="EC35" s="252"/>
      <c r="ED35" s="252"/>
      <c r="EE35" s="252"/>
      <c r="EF35" s="252"/>
      <c r="EG35" s="252"/>
      <c r="EH35" s="252"/>
      <c r="EI35" s="252"/>
      <c r="EJ35" s="252"/>
      <c r="EK35" s="252"/>
      <c r="EL35" s="252"/>
      <c r="EM35" s="252"/>
      <c r="EN35" s="252"/>
      <c r="EO35" s="252"/>
      <c r="EP35" s="252"/>
      <c r="EQ35" s="252"/>
    </row>
    <row r="36" spans="2:147" ht="12.75" customHeight="1">
      <c r="B36" s="307"/>
      <c r="C36" s="2"/>
      <c r="D36" s="2"/>
      <c r="E36" s="372"/>
      <c r="F36" s="372"/>
      <c r="G36" s="293"/>
      <c r="H36" s="293"/>
      <c r="I36" s="2"/>
      <c r="J36" s="246" t="s">
        <v>212</v>
      </c>
      <c r="K36" s="246" t="s">
        <v>214</v>
      </c>
      <c r="L36" s="246" t="s">
        <v>215</v>
      </c>
      <c r="M36" s="246" t="s">
        <v>245</v>
      </c>
      <c r="N36" s="2"/>
      <c r="O36" s="2"/>
      <c r="P36" s="52" t="s">
        <v>85</v>
      </c>
      <c r="Q36" s="2"/>
      <c r="R36" s="825"/>
      <c r="S36" s="2"/>
      <c r="T36" s="2"/>
      <c r="U36" s="2"/>
      <c r="V36" s="2"/>
      <c r="W36" s="27"/>
      <c r="X36" s="27"/>
      <c r="Y36" s="27"/>
      <c r="Z36" s="2"/>
      <c r="AA36" s="2"/>
      <c r="AB36" s="2"/>
      <c r="AC36" s="2"/>
      <c r="AD36" s="2"/>
      <c r="AE36" s="2"/>
      <c r="AF36" s="2"/>
      <c r="AG36" s="2"/>
      <c r="AH36" s="2"/>
      <c r="AI36" s="2"/>
      <c r="AJ36" s="2"/>
      <c r="AK36" s="2"/>
      <c r="AL36" s="2"/>
      <c r="AM36" s="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2"/>
      <c r="CM36" s="252"/>
      <c r="CN36" s="252"/>
      <c r="CO36" s="252"/>
      <c r="CP36" s="252"/>
      <c r="CQ36" s="252"/>
      <c r="CR36" s="252"/>
      <c r="CS36" s="252"/>
      <c r="CT36" s="252"/>
      <c r="CU36" s="252"/>
      <c r="CV36" s="252"/>
      <c r="CW36" s="252"/>
      <c r="CX36" s="252"/>
      <c r="CY36" s="252"/>
      <c r="CZ36" s="252"/>
      <c r="DA36" s="252"/>
      <c r="DB36" s="252"/>
      <c r="DC36" s="252"/>
      <c r="DD36" s="252"/>
      <c r="DE36" s="252"/>
      <c r="DF36" s="252"/>
      <c r="DG36" s="252"/>
      <c r="DH36" s="252"/>
      <c r="DI36" s="252"/>
      <c r="DJ36" s="252"/>
      <c r="DK36" s="252"/>
      <c r="DL36" s="252"/>
      <c r="DM36" s="252"/>
      <c r="DN36" s="252"/>
      <c r="DO36" s="252"/>
      <c r="DP36" s="252"/>
      <c r="DQ36" s="252"/>
      <c r="DR36" s="252"/>
      <c r="DS36" s="252"/>
      <c r="DT36" s="252"/>
      <c r="DU36" s="252"/>
      <c r="DV36" s="252"/>
      <c r="DW36" s="252"/>
      <c r="DX36" s="252"/>
      <c r="DY36" s="252"/>
      <c r="DZ36" s="252"/>
      <c r="EA36" s="252"/>
      <c r="EB36" s="252"/>
      <c r="EC36" s="252"/>
      <c r="ED36" s="252"/>
      <c r="EE36" s="252"/>
      <c r="EF36" s="252"/>
      <c r="EG36" s="252"/>
      <c r="EH36" s="252"/>
      <c r="EI36" s="252"/>
      <c r="EJ36" s="252"/>
      <c r="EK36" s="252"/>
      <c r="EL36" s="252"/>
      <c r="EM36" s="252"/>
      <c r="EN36" s="252"/>
      <c r="EO36" s="252"/>
      <c r="EP36" s="252"/>
      <c r="EQ36" s="252"/>
    </row>
    <row r="37" spans="2:147" ht="12.75" customHeight="1">
      <c r="B37" s="7">
        <v>1</v>
      </c>
      <c r="C37" s="53">
        <f>(G37)*60+H37</f>
        <v>0</v>
      </c>
      <c r="D37" s="53"/>
      <c r="E37" s="51"/>
      <c r="F37" s="51"/>
      <c r="G37" s="16"/>
      <c r="H37" s="16"/>
      <c r="I37" s="53">
        <f>IF(OR(E37="",E37&gt;=79.95),0,(G37)*60+H37)</f>
        <v>0</v>
      </c>
      <c r="J37" s="2"/>
      <c r="K37" s="54" t="str">
        <f>IF(OR(E37&lt;=0,E37&gt;=79.95,F37&lt;=0)," ",IF(F37-E37&lt;3,0,IF(F37-E37&gt;6,6,F37-E37)))</f>
        <v> </v>
      </c>
      <c r="L37" s="16"/>
      <c r="M37" s="54" t="str">
        <f>IF(OR(E37&gt;=79.95,AND(K37&lt;=0,L37&lt;=0))," ",IF(L37&lt;=0,K37,IF(AND(K37=" ",L37&lt;=0)," ",IF(AND(K37=" ",L37&gt;=0),L37,IF(K37+L37&gt;6,6,K37+L37)))))</f>
        <v> </v>
      </c>
      <c r="N37" s="2"/>
      <c r="O37" s="5" t="str">
        <f>IF(OR(I37&lt;=0,OR(P37&lt;=0,P37=" "))," ",10^(0.1*P37)*I37/I$42)</f>
        <v> </v>
      </c>
      <c r="P37" s="54" t="str">
        <f>IF(OR(E37&gt;=79.95,E37&lt;=0)," ",IF(AND(E37&gt;0,M37=" "),E37,E37+M37))</f>
        <v> </v>
      </c>
      <c r="Q37" s="5">
        <f>IF(I37&gt;=60,P37,0)</f>
        <v>0</v>
      </c>
      <c r="R37" s="825"/>
      <c r="S37" s="2"/>
      <c r="T37" s="2"/>
      <c r="U37" s="2"/>
      <c r="V37" s="2"/>
      <c r="W37" s="27"/>
      <c r="X37" s="27"/>
      <c r="Y37" s="27"/>
      <c r="Z37" s="2"/>
      <c r="AA37" s="2"/>
      <c r="AB37" s="2"/>
      <c r="AC37" s="2"/>
      <c r="AD37" s="2"/>
      <c r="AE37" s="2"/>
      <c r="AF37" s="2"/>
      <c r="AG37" s="2"/>
      <c r="AH37" s="2"/>
      <c r="AI37" s="2"/>
      <c r="AJ37" s="2"/>
      <c r="AK37" s="2"/>
      <c r="AL37" s="2"/>
      <c r="AM37" s="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252"/>
      <c r="CG37" s="252"/>
      <c r="CH37" s="252"/>
      <c r="CI37" s="252"/>
      <c r="CJ37" s="252"/>
      <c r="CK37" s="252"/>
      <c r="CL37" s="252"/>
      <c r="CM37" s="252"/>
      <c r="CN37" s="252"/>
      <c r="CO37" s="252"/>
      <c r="CP37" s="252"/>
      <c r="CQ37" s="252"/>
      <c r="CR37" s="252"/>
      <c r="CS37" s="252"/>
      <c r="CT37" s="252"/>
      <c r="CU37" s="252"/>
      <c r="CV37" s="252"/>
      <c r="CW37" s="252"/>
      <c r="CX37" s="252"/>
      <c r="CY37" s="252"/>
      <c r="CZ37" s="252"/>
      <c r="DA37" s="252"/>
      <c r="DB37" s="252"/>
      <c r="DC37" s="252"/>
      <c r="DD37" s="252"/>
      <c r="DE37" s="252"/>
      <c r="DF37" s="252"/>
      <c r="DG37" s="252"/>
      <c r="DH37" s="252"/>
      <c r="DI37" s="252"/>
      <c r="DJ37" s="252"/>
      <c r="DK37" s="252"/>
      <c r="DL37" s="252"/>
      <c r="DM37" s="252"/>
      <c r="DN37" s="252"/>
      <c r="DO37" s="252"/>
      <c r="DP37" s="252"/>
      <c r="DQ37" s="252"/>
      <c r="DR37" s="252"/>
      <c r="DS37" s="252"/>
      <c r="DT37" s="252"/>
      <c r="DU37" s="252"/>
      <c r="DV37" s="252"/>
      <c r="DW37" s="252"/>
      <c r="DX37" s="252"/>
      <c r="DY37" s="252"/>
      <c r="DZ37" s="252"/>
      <c r="EA37" s="252"/>
      <c r="EB37" s="252"/>
      <c r="EC37" s="252"/>
      <c r="ED37" s="252"/>
      <c r="EE37" s="252"/>
      <c r="EF37" s="252"/>
      <c r="EG37" s="252"/>
      <c r="EH37" s="252"/>
      <c r="EI37" s="252"/>
      <c r="EJ37" s="252"/>
      <c r="EK37" s="252"/>
      <c r="EL37" s="252"/>
      <c r="EM37" s="252"/>
      <c r="EN37" s="252"/>
      <c r="EO37" s="252"/>
      <c r="EP37" s="252"/>
      <c r="EQ37" s="252"/>
    </row>
    <row r="38" spans="2:147" ht="12.75" customHeight="1">
      <c r="B38" s="7">
        <v>2</v>
      </c>
      <c r="C38" s="53">
        <f>(G38)*60+H38</f>
        <v>0</v>
      </c>
      <c r="D38" s="53"/>
      <c r="E38" s="51"/>
      <c r="F38" s="51"/>
      <c r="G38" s="16"/>
      <c r="H38" s="16"/>
      <c r="I38" s="53">
        <f>IF(OR(E38="",E38&gt;=79.95),0,(G38)*60+H38)</f>
        <v>0</v>
      </c>
      <c r="J38" s="2"/>
      <c r="K38" s="54" t="str">
        <f>IF(OR(E38&lt;=0,E38&gt;=79.95,F38&lt;=0)," ",IF(F38-E38&lt;3,0,IF(F38-E38&gt;6,6,F38-E38)))</f>
        <v> </v>
      </c>
      <c r="L38" s="16"/>
      <c r="M38" s="54" t="str">
        <f>IF(OR(E38&gt;=79.95,AND(K38&lt;=0,L38&lt;=0))," ",IF(L38&lt;=0,K38,IF(AND(K38=" ",L38&lt;=0)," ",IF(AND(K38=" ",L38&gt;=0),L38,IF(K38+L38&gt;6,6,K38+L38)))))</f>
        <v> </v>
      </c>
      <c r="N38" s="2"/>
      <c r="O38" s="5" t="str">
        <f>IF(OR(I38&lt;=0,OR(P38&lt;=0,P38=" "))," ",10^(0.1*P38)*I38/I$42)</f>
        <v> </v>
      </c>
      <c r="P38" s="54" t="str">
        <f>IF(OR(E38&gt;=79.95,E38&lt;=0)," ",IF(AND(E38&gt;0,M38=" "),E38,E38+M38))</f>
        <v> </v>
      </c>
      <c r="Q38" s="5">
        <f>IF(I38&gt;=60,P38,0)</f>
        <v>0</v>
      </c>
      <c r="R38" s="825"/>
      <c r="S38" s="2"/>
      <c r="T38" s="2"/>
      <c r="U38" s="2"/>
      <c r="V38" s="2"/>
      <c r="W38" s="27"/>
      <c r="X38" s="27"/>
      <c r="Y38" s="27"/>
      <c r="Z38" s="2"/>
      <c r="AA38" s="2"/>
      <c r="AB38" s="2"/>
      <c r="AC38" s="2"/>
      <c r="AD38" s="2"/>
      <c r="AE38" s="2"/>
      <c r="AF38" s="2"/>
      <c r="AG38" s="2"/>
      <c r="AH38" s="2"/>
      <c r="AI38" s="2"/>
      <c r="AJ38" s="2"/>
      <c r="AK38" s="2"/>
      <c r="AL38" s="2"/>
      <c r="AM38" s="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2"/>
      <c r="BS38" s="252"/>
      <c r="BT38" s="252"/>
      <c r="BU38" s="252"/>
      <c r="BV38" s="252"/>
      <c r="BW38" s="252"/>
      <c r="BX38" s="252"/>
      <c r="BY38" s="252"/>
      <c r="BZ38" s="252"/>
      <c r="CA38" s="252"/>
      <c r="CB38" s="252"/>
      <c r="CC38" s="252"/>
      <c r="CD38" s="252"/>
      <c r="CE38" s="252"/>
      <c r="CF38" s="252"/>
      <c r="CG38" s="252"/>
      <c r="CH38" s="252"/>
      <c r="CI38" s="252"/>
      <c r="CJ38" s="252"/>
      <c r="CK38" s="252"/>
      <c r="CL38" s="252"/>
      <c r="CM38" s="252"/>
      <c r="CN38" s="252"/>
      <c r="CO38" s="252"/>
      <c r="CP38" s="252"/>
      <c r="CQ38" s="252"/>
      <c r="CR38" s="252"/>
      <c r="CS38" s="252"/>
      <c r="CT38" s="252"/>
      <c r="CU38" s="252"/>
      <c r="CV38" s="252"/>
      <c r="CW38" s="252"/>
      <c r="CX38" s="252"/>
      <c r="CY38" s="252"/>
      <c r="CZ38" s="252"/>
      <c r="DA38" s="252"/>
      <c r="DB38" s="252"/>
      <c r="DC38" s="252"/>
      <c r="DD38" s="252"/>
      <c r="DE38" s="252"/>
      <c r="DF38" s="252"/>
      <c r="DG38" s="252"/>
      <c r="DH38" s="252"/>
      <c r="DI38" s="252"/>
      <c r="DJ38" s="252"/>
      <c r="DK38" s="252"/>
      <c r="DL38" s="252"/>
      <c r="DM38" s="252"/>
      <c r="DN38" s="252"/>
      <c r="DO38" s="252"/>
      <c r="DP38" s="252"/>
      <c r="DQ38" s="252"/>
      <c r="DR38" s="252"/>
      <c r="DS38" s="252"/>
      <c r="DT38" s="252"/>
      <c r="DU38" s="252"/>
      <c r="DV38" s="252"/>
      <c r="DW38" s="252"/>
      <c r="DX38" s="252"/>
      <c r="DY38" s="252"/>
      <c r="DZ38" s="252"/>
      <c r="EA38" s="252"/>
      <c r="EB38" s="252"/>
      <c r="EC38" s="252"/>
      <c r="ED38" s="252"/>
      <c r="EE38" s="252"/>
      <c r="EF38" s="252"/>
      <c r="EG38" s="252"/>
      <c r="EH38" s="252"/>
      <c r="EI38" s="252"/>
      <c r="EJ38" s="252"/>
      <c r="EK38" s="252"/>
      <c r="EL38" s="252"/>
      <c r="EM38" s="252"/>
      <c r="EN38" s="252"/>
      <c r="EO38" s="252"/>
      <c r="EP38" s="252"/>
      <c r="EQ38" s="252"/>
    </row>
    <row r="39" spans="2:147" ht="12.75" customHeight="1">
      <c r="B39" s="7">
        <v>3</v>
      </c>
      <c r="C39" s="53">
        <f>(G39)*60+H39</f>
        <v>0</v>
      </c>
      <c r="D39" s="53"/>
      <c r="E39" s="51"/>
      <c r="F39" s="51"/>
      <c r="G39" s="16"/>
      <c r="H39" s="16"/>
      <c r="I39" s="53">
        <f>IF(OR(E39="",E39&gt;=79.95),0,(G39)*60+H39)</f>
        <v>0</v>
      </c>
      <c r="J39" s="2"/>
      <c r="K39" s="54" t="str">
        <f>IF(OR(E39&lt;=0,E39&gt;=79.95,F39&lt;=0)," ",IF(F39-E39&lt;3,0,IF(F39-E39&gt;6,6,F39-E39)))</f>
        <v> </v>
      </c>
      <c r="L39" s="16"/>
      <c r="M39" s="54" t="str">
        <f>IF(OR(E39&gt;=79.95,AND(K39&lt;=0,L39&lt;=0))," ",IF(L39&lt;=0,K39,IF(AND(K39=" ",L39&lt;=0)," ",IF(AND(K39=" ",L39&gt;=0),L39,IF(K39+L39&gt;6,6,K39+L39)))))</f>
        <v> </v>
      </c>
      <c r="N39" s="2"/>
      <c r="O39" s="5" t="str">
        <f>IF(OR(I39&lt;=0,OR(P39&lt;=0,P39=" "))," ",10^(0.1*P39)*I39/I$42)</f>
        <v> </v>
      </c>
      <c r="P39" s="54" t="str">
        <f>IF(OR(E39&gt;=79.95,E39&lt;=0)," ",IF(AND(E39&gt;0,M39=" "),E39,E39+M39))</f>
        <v> </v>
      </c>
      <c r="Q39" s="5">
        <f>IF(I39&gt;=60,P39,0)</f>
        <v>0</v>
      </c>
      <c r="R39" s="825"/>
      <c r="S39" s="2"/>
      <c r="T39" s="2"/>
      <c r="U39" s="2"/>
      <c r="V39" s="2"/>
      <c r="W39" s="27"/>
      <c r="X39" s="27"/>
      <c r="Y39" s="27"/>
      <c r="Z39" s="2"/>
      <c r="AA39" s="2"/>
      <c r="AB39" s="2"/>
      <c r="AC39" s="2"/>
      <c r="AD39" s="2"/>
      <c r="AE39" s="2"/>
      <c r="AF39" s="2"/>
      <c r="AG39" s="2"/>
      <c r="AH39" s="2"/>
      <c r="AI39" s="2"/>
      <c r="AJ39" s="2"/>
      <c r="AK39" s="2"/>
      <c r="AL39" s="2"/>
      <c r="AM39" s="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2"/>
      <c r="CM39" s="252"/>
      <c r="CN39" s="252"/>
      <c r="CO39" s="252"/>
      <c r="CP39" s="252"/>
      <c r="CQ39" s="252"/>
      <c r="CR39" s="252"/>
      <c r="CS39" s="252"/>
      <c r="CT39" s="252"/>
      <c r="CU39" s="252"/>
      <c r="CV39" s="252"/>
      <c r="CW39" s="252"/>
      <c r="CX39" s="252"/>
      <c r="CY39" s="252"/>
      <c r="CZ39" s="252"/>
      <c r="DA39" s="252"/>
      <c r="DB39" s="252"/>
      <c r="DC39" s="252"/>
      <c r="DD39" s="252"/>
      <c r="DE39" s="252"/>
      <c r="DF39" s="252"/>
      <c r="DG39" s="252"/>
      <c r="DH39" s="252"/>
      <c r="DI39" s="252"/>
      <c r="DJ39" s="252"/>
      <c r="DK39" s="252"/>
      <c r="DL39" s="252"/>
      <c r="DM39" s="252"/>
      <c r="DN39" s="252"/>
      <c r="DO39" s="252"/>
      <c r="DP39" s="252"/>
      <c r="DQ39" s="252"/>
      <c r="DR39" s="252"/>
      <c r="DS39" s="252"/>
      <c r="DT39" s="252"/>
      <c r="DU39" s="252"/>
      <c r="DV39" s="252"/>
      <c r="DW39" s="252"/>
      <c r="DX39" s="252"/>
      <c r="DY39" s="252"/>
      <c r="DZ39" s="252"/>
      <c r="EA39" s="252"/>
      <c r="EB39" s="252"/>
      <c r="EC39" s="252"/>
      <c r="ED39" s="252"/>
      <c r="EE39" s="252"/>
      <c r="EF39" s="252"/>
      <c r="EG39" s="252"/>
      <c r="EH39" s="252"/>
      <c r="EI39" s="252"/>
      <c r="EJ39" s="252"/>
      <c r="EK39" s="252"/>
      <c r="EL39" s="252"/>
      <c r="EM39" s="252"/>
      <c r="EN39" s="252"/>
      <c r="EO39" s="252"/>
      <c r="EP39" s="252"/>
      <c r="EQ39" s="252"/>
    </row>
    <row r="40" spans="2:147" ht="12.75" customHeight="1">
      <c r="B40" s="7">
        <v>4</v>
      </c>
      <c r="C40" s="53">
        <f>(G40)*60+H40</f>
        <v>0</v>
      </c>
      <c r="D40" s="53"/>
      <c r="E40" s="51"/>
      <c r="F40" s="51"/>
      <c r="G40" s="16"/>
      <c r="H40" s="16"/>
      <c r="I40" s="53">
        <f>IF(OR(E40="",E40&gt;=79.95),0,(G40)*60+H40)</f>
        <v>0</v>
      </c>
      <c r="J40" s="2"/>
      <c r="K40" s="54" t="str">
        <f>IF(OR(E40&lt;=0,E40&gt;=79.95,F40&lt;=0)," ",IF(F40-E40&lt;3,0,IF(F40-E40&gt;6,6,F40-E40)))</f>
        <v> </v>
      </c>
      <c r="L40" s="16"/>
      <c r="M40" s="54" t="str">
        <f>IF(OR(E40&gt;=79.95,AND(K40&lt;=0,L40&lt;=0))," ",IF(L40&lt;=0,K40,IF(AND(K40=" ",L40&lt;=0)," ",IF(AND(K40=" ",L40&gt;=0),L40,IF(K40+L40&gt;6,6,K40+L40)))))</f>
        <v> </v>
      </c>
      <c r="N40" s="2"/>
      <c r="O40" s="5" t="str">
        <f>IF(OR(I40&lt;=0,OR(P40&lt;=0,P40=" "))," ",10^(0.1*P40)*I40/I$42)</f>
        <v> </v>
      </c>
      <c r="P40" s="54" t="str">
        <f>IF(OR(E40&gt;=79.95,E40&lt;=0)," ",IF(AND(E40&gt;0,M40=" "),E40,E40+M40))</f>
        <v> </v>
      </c>
      <c r="Q40" s="5">
        <f>IF(I40&gt;=60,P40,0)</f>
        <v>0</v>
      </c>
      <c r="R40" s="311" t="str">
        <f>IF(OR(O42=" ",I42&lt;60,J28&gt;720)," ",MAXA(Q42,O42))</f>
        <v> </v>
      </c>
      <c r="S40" s="2"/>
      <c r="T40" s="2"/>
      <c r="U40" s="2"/>
      <c r="V40" s="2"/>
      <c r="W40" s="2"/>
      <c r="X40" s="2"/>
      <c r="Y40" s="2"/>
      <c r="Z40" s="2"/>
      <c r="AA40" s="2"/>
      <c r="AB40" s="2"/>
      <c r="AC40" s="2"/>
      <c r="AD40" s="2"/>
      <c r="AE40" s="2"/>
      <c r="AF40" s="2"/>
      <c r="AG40" s="2"/>
      <c r="AH40" s="2"/>
      <c r="AI40" s="2"/>
      <c r="AJ40" s="2"/>
      <c r="AK40" s="2"/>
      <c r="AL40" s="2"/>
      <c r="AM40" s="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252"/>
      <c r="CN40" s="252"/>
      <c r="CO40" s="252"/>
      <c r="CP40" s="252"/>
      <c r="CQ40" s="252"/>
      <c r="CR40" s="252"/>
      <c r="CS40" s="252"/>
      <c r="CT40" s="252"/>
      <c r="CU40" s="252"/>
      <c r="CV40" s="252"/>
      <c r="CW40" s="252"/>
      <c r="CX40" s="252"/>
      <c r="CY40" s="252"/>
      <c r="CZ40" s="252"/>
      <c r="DA40" s="252"/>
      <c r="DB40" s="252"/>
      <c r="DC40" s="252"/>
      <c r="DD40" s="252"/>
      <c r="DE40" s="252"/>
      <c r="DF40" s="252"/>
      <c r="DG40" s="252"/>
      <c r="DH40" s="252"/>
      <c r="DI40" s="252"/>
      <c r="DJ40" s="252"/>
      <c r="DK40" s="252"/>
      <c r="DL40" s="252"/>
      <c r="DM40" s="252"/>
      <c r="DN40" s="252"/>
      <c r="DO40" s="252"/>
      <c r="DP40" s="252"/>
      <c r="DQ40" s="252"/>
      <c r="DR40" s="252"/>
      <c r="DS40" s="252"/>
      <c r="DT40" s="252"/>
      <c r="DU40" s="252"/>
      <c r="DV40" s="252"/>
      <c r="DW40" s="252"/>
      <c r="DX40" s="252"/>
      <c r="DY40" s="252"/>
      <c r="DZ40" s="252"/>
      <c r="EA40" s="252"/>
      <c r="EB40" s="252"/>
      <c r="EC40" s="252"/>
      <c r="ED40" s="252"/>
      <c r="EE40" s="252"/>
      <c r="EF40" s="252"/>
      <c r="EG40" s="252"/>
      <c r="EH40" s="252"/>
      <c r="EI40" s="252"/>
      <c r="EJ40" s="252"/>
      <c r="EK40" s="252"/>
      <c r="EL40" s="252"/>
      <c r="EM40" s="252"/>
      <c r="EN40" s="252"/>
      <c r="EO40" s="252"/>
      <c r="EP40" s="252"/>
      <c r="EQ40" s="252"/>
    </row>
    <row r="41" spans="2:147" ht="12.75" customHeight="1">
      <c r="B41" s="7">
        <v>5</v>
      </c>
      <c r="C41" s="53">
        <f>(G41)*60+H41</f>
        <v>0</v>
      </c>
      <c r="D41" s="53"/>
      <c r="E41" s="51"/>
      <c r="F41" s="51"/>
      <c r="G41" s="16"/>
      <c r="H41" s="16"/>
      <c r="I41" s="53">
        <f>IF(OR(E41="",E41&gt;=79.95),0,(G41)*60+H41)</f>
        <v>0</v>
      </c>
      <c r="J41" s="2"/>
      <c r="K41" s="54" t="str">
        <f>IF(OR(E41&lt;=0,E41&gt;=79.95,F41&lt;=0)," ",IF(F41-E41&lt;3,0,IF(F41-E41&gt;6,6,F41-E41)))</f>
        <v> </v>
      </c>
      <c r="L41" s="16"/>
      <c r="M41" s="54" t="str">
        <f>IF(OR(E41&gt;=79.95,AND(K41&lt;=0,L41&lt;=0))," ",IF(L41&lt;=0,K41,IF(AND(K41=" ",L41&lt;=0)," ",IF(AND(K41=" ",L41&gt;=0),L41,IF(K41+L41&gt;6,6,K41+L41)))))</f>
        <v> </v>
      </c>
      <c r="N41" s="2"/>
      <c r="O41" s="5" t="str">
        <f>IF(OR(I41&lt;=0,OR(P41&lt;=0,P41=" "))," ",10^(0.1*P41)*I41/I$42)</f>
        <v> </v>
      </c>
      <c r="P41" s="54" t="str">
        <f>IF(OR(E41&gt;=79.95,E41&lt;=0)," ",IF(AND(E41&gt;0,M41=" "),E41,E41+M41))</f>
        <v> </v>
      </c>
      <c r="Q41" s="5">
        <f>IF(I41&gt;=60,P41,0)</f>
        <v>0</v>
      </c>
      <c r="R41" s="418"/>
      <c r="S41" s="2"/>
      <c r="T41" s="2"/>
      <c r="U41" s="2"/>
      <c r="V41" s="247"/>
      <c r="W41" s="2"/>
      <c r="X41" s="2"/>
      <c r="Y41" s="2"/>
      <c r="Z41" s="2"/>
      <c r="AA41" s="2"/>
      <c r="AB41" s="2"/>
      <c r="AC41" s="2"/>
      <c r="AD41" s="2"/>
      <c r="AE41" s="2"/>
      <c r="AF41" s="2"/>
      <c r="AG41" s="2"/>
      <c r="AH41" s="2"/>
      <c r="AI41" s="2"/>
      <c r="AJ41" s="2"/>
      <c r="AK41" s="2"/>
      <c r="AL41" s="2"/>
      <c r="AM41" s="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K41" s="252"/>
      <c r="CL41" s="252"/>
      <c r="CM41" s="252"/>
      <c r="CN41" s="252"/>
      <c r="CO41" s="252"/>
      <c r="CP41" s="252"/>
      <c r="CQ41" s="252"/>
      <c r="CR41" s="252"/>
      <c r="CS41" s="252"/>
      <c r="CT41" s="252"/>
      <c r="CU41" s="252"/>
      <c r="CV41" s="252"/>
      <c r="CW41" s="252"/>
      <c r="CX41" s="252"/>
      <c r="CY41" s="252"/>
      <c r="CZ41" s="252"/>
      <c r="DA41" s="252"/>
      <c r="DB41" s="252"/>
      <c r="DC41" s="252"/>
      <c r="DD41" s="252"/>
      <c r="DE41" s="252"/>
      <c r="DF41" s="252"/>
      <c r="DG41" s="252"/>
      <c r="DH41" s="252"/>
      <c r="DI41" s="252"/>
      <c r="DJ41" s="252"/>
      <c r="DK41" s="252"/>
      <c r="DL41" s="252"/>
      <c r="DM41" s="252"/>
      <c r="DN41" s="252"/>
      <c r="DO41" s="252"/>
      <c r="DP41" s="252"/>
      <c r="DQ41" s="252"/>
      <c r="DR41" s="252"/>
      <c r="DS41" s="252"/>
      <c r="DT41" s="252"/>
      <c r="DU41" s="252"/>
      <c r="DV41" s="252"/>
      <c r="DW41" s="252"/>
      <c r="DX41" s="252"/>
      <c r="DY41" s="252"/>
      <c r="DZ41" s="252"/>
      <c r="EA41" s="252"/>
      <c r="EB41" s="252"/>
      <c r="EC41" s="252"/>
      <c r="ED41" s="252"/>
      <c r="EE41" s="252"/>
      <c r="EF41" s="252"/>
      <c r="EG41" s="252"/>
      <c r="EH41" s="252"/>
      <c r="EI41" s="252"/>
      <c r="EJ41" s="252"/>
      <c r="EK41" s="252"/>
      <c r="EL41" s="252"/>
      <c r="EM41" s="252"/>
      <c r="EN41" s="252"/>
      <c r="EO41" s="252"/>
      <c r="EP41" s="252"/>
      <c r="EQ41" s="252"/>
    </row>
    <row r="42" spans="2:147" ht="16.5">
      <c r="B42" s="2"/>
      <c r="C42" s="5">
        <f>SUM(C37:C41)</f>
        <v>0</v>
      </c>
      <c r="D42" s="2"/>
      <c r="E42" s="817" t="str">
        <f>IF(J28&gt;720,"Zeit &gt; 12 Stunden!"," ")</f>
        <v> </v>
      </c>
      <c r="F42" s="817"/>
      <c r="G42" s="817"/>
      <c r="H42" s="817"/>
      <c r="I42" s="5">
        <f>SUM(I37:I41)</f>
        <v>0</v>
      </c>
      <c r="J42" s="2"/>
      <c r="K42" s="2"/>
      <c r="L42" s="2"/>
      <c r="M42" s="2"/>
      <c r="N42" s="2"/>
      <c r="O42" s="5" t="str">
        <f>IF(SUM(O37:O41)&lt;=0," ",10*LOG(SUM(O37:O41)))</f>
        <v> </v>
      </c>
      <c r="P42" s="2"/>
      <c r="Q42" s="5">
        <f>MAXA(Q37:Q41)</f>
        <v>0</v>
      </c>
      <c r="R42" s="2"/>
      <c r="S42" s="2"/>
      <c r="T42" s="2"/>
      <c r="U42" s="2"/>
      <c r="V42" s="2"/>
      <c r="W42" s="2"/>
      <c r="X42" s="2"/>
      <c r="Y42" s="2"/>
      <c r="Z42" s="2"/>
      <c r="AA42" s="2"/>
      <c r="AB42" s="2"/>
      <c r="AC42" s="2"/>
      <c r="AD42" s="2"/>
      <c r="AE42" s="2"/>
      <c r="AF42" s="2"/>
      <c r="AG42" s="2"/>
      <c r="AH42" s="2"/>
      <c r="AI42" s="2"/>
      <c r="AJ42" s="2"/>
      <c r="AK42" s="2"/>
      <c r="AL42" s="2"/>
      <c r="AM42" s="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K42" s="252"/>
      <c r="CL42" s="252"/>
      <c r="CM42" s="252"/>
      <c r="CN42" s="252"/>
      <c r="CO42" s="252"/>
      <c r="CP42" s="252"/>
      <c r="CQ42" s="252"/>
      <c r="CR42" s="252"/>
      <c r="CS42" s="252"/>
      <c r="CT42" s="252"/>
      <c r="CU42" s="252"/>
      <c r="CV42" s="252"/>
      <c r="CW42" s="252"/>
      <c r="CX42" s="252"/>
      <c r="CY42" s="252"/>
      <c r="CZ42" s="252"/>
      <c r="DA42" s="252"/>
      <c r="DB42" s="252"/>
      <c r="DC42" s="252"/>
      <c r="DD42" s="252"/>
      <c r="DE42" s="252"/>
      <c r="DF42" s="252"/>
      <c r="DG42" s="252"/>
      <c r="DH42" s="252"/>
      <c r="DI42" s="252"/>
      <c r="DJ42" s="252"/>
      <c r="DK42" s="252"/>
      <c r="DL42" s="252"/>
      <c r="DM42" s="252"/>
      <c r="DN42" s="252"/>
      <c r="DO42" s="252"/>
      <c r="DP42" s="252"/>
      <c r="DQ42" s="252"/>
      <c r="DR42" s="252"/>
      <c r="DS42" s="252"/>
      <c r="DT42" s="252"/>
      <c r="DU42" s="252"/>
      <c r="DV42" s="252"/>
      <c r="DW42" s="252"/>
      <c r="DX42" s="252"/>
      <c r="DY42" s="252"/>
      <c r="DZ42" s="252"/>
      <c r="EA42" s="252"/>
      <c r="EB42" s="252"/>
      <c r="EC42" s="252"/>
      <c r="ED42" s="252"/>
      <c r="EE42" s="252"/>
      <c r="EF42" s="252"/>
      <c r="EG42" s="252"/>
      <c r="EH42" s="252"/>
      <c r="EI42" s="252"/>
      <c r="EJ42" s="252"/>
      <c r="EK42" s="252"/>
      <c r="EL42" s="252"/>
      <c r="EM42" s="252"/>
      <c r="EN42" s="252"/>
      <c r="EO42" s="252"/>
      <c r="EP42" s="252"/>
      <c r="EQ42" s="252"/>
    </row>
    <row r="43" spans="2:147" ht="12.75" customHeight="1">
      <c r="B43" s="818" t="str">
        <f>IF(R40=" "," ",IF(N(R40)&gt;=70.05,"Beurteilungspegel ist über dem für die Tätigkeitskategorie II zulässigen Maximalwert von 70 dB(A); 
Maßnahmen zur Absenkung sind erforderlich!","Der zulässige Beurteilungspegel wird eingehalten, es sind keine Maßnahmen erforderlich, 
das Minimierungsgebot ist aber zu beachten"))</f>
        <v> </v>
      </c>
      <c r="C43" s="819"/>
      <c r="D43" s="819"/>
      <c r="E43" s="819"/>
      <c r="F43" s="819"/>
      <c r="G43" s="819"/>
      <c r="H43" s="819"/>
      <c r="I43" s="819"/>
      <c r="J43" s="819"/>
      <c r="K43" s="819"/>
      <c r="L43" s="819"/>
      <c r="M43" s="819"/>
      <c r="N43" s="819"/>
      <c r="O43" s="819"/>
      <c r="P43" s="819"/>
      <c r="Q43" s="819"/>
      <c r="R43" s="820"/>
      <c r="S43" s="2"/>
      <c r="T43" s="2"/>
      <c r="U43" s="2"/>
      <c r="V43" s="2"/>
      <c r="W43" s="2"/>
      <c r="X43" s="2"/>
      <c r="Y43" s="2"/>
      <c r="Z43" s="2"/>
      <c r="AA43" s="2"/>
      <c r="AB43" s="2"/>
      <c r="AC43" s="2"/>
      <c r="AD43" s="2"/>
      <c r="AE43" s="2"/>
      <c r="AF43" s="2"/>
      <c r="AG43" s="2"/>
      <c r="AH43" s="2"/>
      <c r="AI43" s="2"/>
      <c r="AJ43" s="2"/>
      <c r="AK43" s="2"/>
      <c r="AL43" s="2"/>
      <c r="AM43" s="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52"/>
      <c r="DG43" s="252"/>
      <c r="DH43" s="252"/>
      <c r="DI43" s="252"/>
      <c r="DJ43" s="252"/>
      <c r="DK43" s="252"/>
      <c r="DL43" s="252"/>
      <c r="DM43" s="252"/>
      <c r="DN43" s="252"/>
      <c r="DO43" s="252"/>
      <c r="DP43" s="252"/>
      <c r="DQ43" s="252"/>
      <c r="DR43" s="252"/>
      <c r="DS43" s="252"/>
      <c r="DT43" s="252"/>
      <c r="DU43" s="252"/>
      <c r="DV43" s="252"/>
      <c r="DW43" s="252"/>
      <c r="DX43" s="252"/>
      <c r="DY43" s="252"/>
      <c r="DZ43" s="252"/>
      <c r="EA43" s="252"/>
      <c r="EB43" s="252"/>
      <c r="EC43" s="252"/>
      <c r="ED43" s="252"/>
      <c r="EE43" s="252"/>
      <c r="EF43" s="252"/>
      <c r="EG43" s="252"/>
      <c r="EH43" s="252"/>
      <c r="EI43" s="252"/>
      <c r="EJ43" s="252"/>
      <c r="EK43" s="252"/>
      <c r="EL43" s="252"/>
      <c r="EM43" s="252"/>
      <c r="EN43" s="252"/>
      <c r="EO43" s="252"/>
      <c r="EP43" s="252"/>
      <c r="EQ43" s="252"/>
    </row>
    <row r="44" spans="2:147" ht="12.75" customHeight="1">
      <c r="B44" s="821"/>
      <c r="C44" s="301"/>
      <c r="D44" s="301"/>
      <c r="E44" s="301"/>
      <c r="F44" s="301"/>
      <c r="G44" s="301"/>
      <c r="H44" s="301"/>
      <c r="I44" s="301"/>
      <c r="J44" s="301"/>
      <c r="K44" s="301"/>
      <c r="L44" s="301"/>
      <c r="M44" s="301"/>
      <c r="N44" s="301"/>
      <c r="O44" s="301"/>
      <c r="P44" s="301"/>
      <c r="Q44" s="301"/>
      <c r="R44" s="822"/>
      <c r="S44" s="2"/>
      <c r="T44" s="2"/>
      <c r="U44" s="2"/>
      <c r="V44" s="2"/>
      <c r="W44" s="42"/>
      <c r="X44" s="42"/>
      <c r="Y44" s="42"/>
      <c r="Z44" s="42"/>
      <c r="AA44" s="42"/>
      <c r="AB44" s="42"/>
      <c r="AC44" s="42"/>
      <c r="AD44" s="42"/>
      <c r="AE44" s="2"/>
      <c r="AF44" s="2"/>
      <c r="AG44" s="2"/>
      <c r="AH44" s="2"/>
      <c r="AI44" s="2"/>
      <c r="AJ44" s="2"/>
      <c r="AK44" s="2"/>
      <c r="AL44" s="2"/>
      <c r="AM44" s="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2"/>
      <c r="CM44" s="252"/>
      <c r="CN44" s="252"/>
      <c r="CO44" s="252"/>
      <c r="CP44" s="252"/>
      <c r="CQ44" s="252"/>
      <c r="CR44" s="252"/>
      <c r="CS44" s="252"/>
      <c r="CT44" s="252"/>
      <c r="CU44" s="252"/>
      <c r="CV44" s="252"/>
      <c r="CW44" s="252"/>
      <c r="CX44" s="252"/>
      <c r="CY44" s="252"/>
      <c r="CZ44" s="252"/>
      <c r="DA44" s="252"/>
      <c r="DB44" s="252"/>
      <c r="DC44" s="252"/>
      <c r="DD44" s="252"/>
      <c r="DE44" s="252"/>
      <c r="DF44" s="252"/>
      <c r="DG44" s="252"/>
      <c r="DH44" s="252"/>
      <c r="DI44" s="252"/>
      <c r="DJ44" s="252"/>
      <c r="DK44" s="252"/>
      <c r="DL44" s="252"/>
      <c r="DM44" s="252"/>
      <c r="DN44" s="252"/>
      <c r="DO44" s="252"/>
      <c r="DP44" s="252"/>
      <c r="DQ44" s="252"/>
      <c r="DR44" s="252"/>
      <c r="DS44" s="252"/>
      <c r="DT44" s="252"/>
      <c r="DU44" s="252"/>
      <c r="DV44" s="252"/>
      <c r="DW44" s="252"/>
      <c r="DX44" s="252"/>
      <c r="DY44" s="252"/>
      <c r="DZ44" s="252"/>
      <c r="EA44" s="252"/>
      <c r="EB44" s="252"/>
      <c r="EC44" s="252"/>
      <c r="ED44" s="252"/>
      <c r="EE44" s="252"/>
      <c r="EF44" s="252"/>
      <c r="EG44" s="252"/>
      <c r="EH44" s="252"/>
      <c r="EI44" s="252"/>
      <c r="EJ44" s="252"/>
      <c r="EK44" s="252"/>
      <c r="EL44" s="252"/>
      <c r="EM44" s="252"/>
      <c r="EN44" s="252"/>
      <c r="EO44" s="252"/>
      <c r="EP44" s="252"/>
      <c r="EQ44" s="252"/>
    </row>
    <row r="45" spans="2:147" ht="12.75" customHeight="1">
      <c r="B45" s="395"/>
      <c r="C45" s="396"/>
      <c r="D45" s="396"/>
      <c r="E45" s="396"/>
      <c r="F45" s="396"/>
      <c r="G45" s="396"/>
      <c r="H45" s="396"/>
      <c r="I45" s="396"/>
      <c r="J45" s="396"/>
      <c r="K45" s="396"/>
      <c r="L45" s="396"/>
      <c r="M45" s="396"/>
      <c r="N45" s="396"/>
      <c r="O45" s="396"/>
      <c r="P45" s="396"/>
      <c r="Q45" s="396"/>
      <c r="R45" s="397"/>
      <c r="S45" s="2"/>
      <c r="T45" s="2"/>
      <c r="U45" s="2"/>
      <c r="V45" s="2"/>
      <c r="W45" s="42"/>
      <c r="X45" s="42"/>
      <c r="Y45" s="42"/>
      <c r="Z45" s="251"/>
      <c r="AA45" s="42"/>
      <c r="AB45" s="42"/>
      <c r="AC45" s="42"/>
      <c r="AD45" s="42"/>
      <c r="AE45" s="2"/>
      <c r="AF45" s="2"/>
      <c r="AG45" s="2"/>
      <c r="AH45" s="2"/>
      <c r="AI45" s="2"/>
      <c r="AJ45" s="2"/>
      <c r="AK45" s="2"/>
      <c r="AL45" s="2"/>
      <c r="AM45" s="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K45" s="252"/>
      <c r="CL45" s="252"/>
      <c r="CM45" s="252"/>
      <c r="CN45" s="252"/>
      <c r="CO45" s="252"/>
      <c r="CP45" s="252"/>
      <c r="CQ45" s="252"/>
      <c r="CR45" s="252"/>
      <c r="CS45" s="252"/>
      <c r="CT45" s="252"/>
      <c r="CU45" s="252"/>
      <c r="CV45" s="252"/>
      <c r="CW45" s="252"/>
      <c r="CX45" s="252"/>
      <c r="CY45" s="252"/>
      <c r="CZ45" s="252"/>
      <c r="DA45" s="252"/>
      <c r="DB45" s="252"/>
      <c r="DC45" s="252"/>
      <c r="DD45" s="252"/>
      <c r="DE45" s="252"/>
      <c r="DF45" s="252"/>
      <c r="DG45" s="252"/>
      <c r="DH45" s="252"/>
      <c r="DI45" s="252"/>
      <c r="DJ45" s="252"/>
      <c r="DK45" s="252"/>
      <c r="DL45" s="252"/>
      <c r="DM45" s="252"/>
      <c r="DN45" s="252"/>
      <c r="DO45" s="252"/>
      <c r="DP45" s="252"/>
      <c r="DQ45" s="252"/>
      <c r="DR45" s="252"/>
      <c r="DS45" s="252"/>
      <c r="DT45" s="252"/>
      <c r="DU45" s="252"/>
      <c r="DV45" s="252"/>
      <c r="DW45" s="252"/>
      <c r="DX45" s="252"/>
      <c r="DY45" s="252"/>
      <c r="DZ45" s="252"/>
      <c r="EA45" s="252"/>
      <c r="EB45" s="252"/>
      <c r="EC45" s="252"/>
      <c r="ED45" s="252"/>
      <c r="EE45" s="252"/>
      <c r="EF45" s="252"/>
      <c r="EG45" s="252"/>
      <c r="EH45" s="252"/>
      <c r="EI45" s="252"/>
      <c r="EJ45" s="252"/>
      <c r="EK45" s="252"/>
      <c r="EL45" s="252"/>
      <c r="EM45" s="252"/>
      <c r="EN45" s="252"/>
      <c r="EO45" s="252"/>
      <c r="EP45" s="252"/>
      <c r="EQ45" s="252"/>
    </row>
    <row r="46" spans="2:147" ht="12.75" customHeight="1">
      <c r="B46" s="813">
        <f>IF(OR(E37&gt;=79.95,E38&gt;=79.95,E39&gt;=79.95,E40&gt;=79.95,E41&gt;=79.95),"Die ASR A3.7 gilt nur bei LAeq &lt; 80 dB(A). Teilzeiten mit LAeq ≥ dB(A) werden hier nicht berücksichtigt, bitte Belastungsrechner benutzen! ","")</f>
      </c>
      <c r="C46" s="814"/>
      <c r="D46" s="814"/>
      <c r="E46" s="814"/>
      <c r="F46" s="814"/>
      <c r="G46" s="814"/>
      <c r="H46" s="814"/>
      <c r="I46" s="814"/>
      <c r="J46" s="814"/>
      <c r="K46" s="814"/>
      <c r="L46" s="814"/>
      <c r="M46" s="814"/>
      <c r="N46" s="814"/>
      <c r="O46" s="814"/>
      <c r="P46" s="814"/>
      <c r="Q46" s="814"/>
      <c r="R46" s="814"/>
      <c r="S46" s="2"/>
      <c r="T46" s="2"/>
      <c r="U46" s="2"/>
      <c r="V46" s="2"/>
      <c r="W46" s="42"/>
      <c r="X46" s="42"/>
      <c r="Y46" s="42"/>
      <c r="Z46" s="42"/>
      <c r="AA46" s="42"/>
      <c r="AB46" s="42"/>
      <c r="AC46" s="42"/>
      <c r="AD46" s="42"/>
      <c r="AE46" s="2"/>
      <c r="AF46" s="2"/>
      <c r="AG46" s="2"/>
      <c r="AH46" s="2"/>
      <c r="AI46" s="2"/>
      <c r="AJ46" s="2"/>
      <c r="AK46" s="2"/>
      <c r="AL46" s="2"/>
      <c r="AM46" s="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K46" s="252"/>
      <c r="CL46" s="252"/>
      <c r="CM46" s="252"/>
      <c r="CN46" s="252"/>
      <c r="CO46" s="252"/>
      <c r="CP46" s="252"/>
      <c r="CQ46" s="252"/>
      <c r="CR46" s="252"/>
      <c r="CS46" s="252"/>
      <c r="CT46" s="252"/>
      <c r="CU46" s="252"/>
      <c r="CV46" s="252"/>
      <c r="CW46" s="252"/>
      <c r="CX46" s="252"/>
      <c r="CY46" s="252"/>
      <c r="CZ46" s="252"/>
      <c r="DA46" s="252"/>
      <c r="DB46" s="252"/>
      <c r="DC46" s="252"/>
      <c r="DD46" s="252"/>
      <c r="DE46" s="252"/>
      <c r="DF46" s="252"/>
      <c r="DG46" s="252"/>
      <c r="DH46" s="252"/>
      <c r="DI46" s="252"/>
      <c r="DJ46" s="252"/>
      <c r="DK46" s="252"/>
      <c r="DL46" s="252"/>
      <c r="DM46" s="252"/>
      <c r="DN46" s="252"/>
      <c r="DO46" s="252"/>
      <c r="DP46" s="252"/>
      <c r="DQ46" s="252"/>
      <c r="DR46" s="252"/>
      <c r="DS46" s="252"/>
      <c r="DT46" s="252"/>
      <c r="DU46" s="252"/>
      <c r="DV46" s="252"/>
      <c r="DW46" s="252"/>
      <c r="DX46" s="252"/>
      <c r="DY46" s="252"/>
      <c r="DZ46" s="252"/>
      <c r="EA46" s="252"/>
      <c r="EB46" s="252"/>
      <c r="EC46" s="252"/>
      <c r="ED46" s="252"/>
      <c r="EE46" s="252"/>
      <c r="EF46" s="252"/>
      <c r="EG46" s="252"/>
      <c r="EH46" s="252"/>
      <c r="EI46" s="252"/>
      <c r="EJ46" s="252"/>
      <c r="EK46" s="252"/>
      <c r="EL46" s="252"/>
      <c r="EM46" s="252"/>
      <c r="EN46" s="252"/>
      <c r="EO46" s="252"/>
      <c r="EP46" s="252"/>
      <c r="EQ46" s="252"/>
    </row>
    <row r="47" spans="2:147" ht="12.75" customHeight="1">
      <c r="B47" s="823" t="s">
        <v>251</v>
      </c>
      <c r="C47" s="407"/>
      <c r="D47" s="407"/>
      <c r="E47" s="407"/>
      <c r="F47" s="407"/>
      <c r="G47" s="407"/>
      <c r="H47" s="407"/>
      <c r="I47" s="407"/>
      <c r="J47" s="407"/>
      <c r="K47" s="407"/>
      <c r="L47" s="407"/>
      <c r="M47" s="407"/>
      <c r="N47" s="407"/>
      <c r="O47" s="407"/>
      <c r="P47" s="407"/>
      <c r="Q47" s="407"/>
      <c r="R47" s="2"/>
      <c r="S47" s="2"/>
      <c r="T47" s="2"/>
      <c r="U47" s="2"/>
      <c r="V47" s="2"/>
      <c r="W47" s="2"/>
      <c r="X47" s="2"/>
      <c r="Y47" s="2"/>
      <c r="Z47" s="2"/>
      <c r="AA47" s="2"/>
      <c r="AB47" s="2"/>
      <c r="AC47" s="2"/>
      <c r="AD47" s="2"/>
      <c r="AE47" s="2"/>
      <c r="AF47" s="2"/>
      <c r="AG47" s="2"/>
      <c r="AH47" s="2"/>
      <c r="AI47" s="2"/>
      <c r="AJ47" s="2"/>
      <c r="AK47" s="2"/>
      <c r="AL47" s="2"/>
      <c r="AM47" s="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K47" s="252"/>
      <c r="CL47" s="252"/>
      <c r="CM47" s="252"/>
      <c r="CN47" s="252"/>
      <c r="CO47" s="252"/>
      <c r="CP47" s="252"/>
      <c r="CQ47" s="252"/>
      <c r="CR47" s="252"/>
      <c r="CS47" s="252"/>
      <c r="CT47" s="252"/>
      <c r="CU47" s="252"/>
      <c r="CV47" s="252"/>
      <c r="CW47" s="252"/>
      <c r="CX47" s="252"/>
      <c r="CY47" s="252"/>
      <c r="CZ47" s="252"/>
      <c r="DA47" s="252"/>
      <c r="DB47" s="252"/>
      <c r="DC47" s="252"/>
      <c r="DD47" s="252"/>
      <c r="DE47" s="252"/>
      <c r="DF47" s="252"/>
      <c r="DG47" s="252"/>
      <c r="DH47" s="252"/>
      <c r="DI47" s="252"/>
      <c r="DJ47" s="252"/>
      <c r="DK47" s="252"/>
      <c r="DL47" s="252"/>
      <c r="DM47" s="252"/>
      <c r="DN47" s="252"/>
      <c r="DO47" s="252"/>
      <c r="DP47" s="252"/>
      <c r="DQ47" s="252"/>
      <c r="DR47" s="252"/>
      <c r="DS47" s="252"/>
      <c r="DT47" s="252"/>
      <c r="DU47" s="252"/>
      <c r="DV47" s="252"/>
      <c r="DW47" s="252"/>
      <c r="DX47" s="252"/>
      <c r="DY47" s="252"/>
      <c r="DZ47" s="252"/>
      <c r="EA47" s="252"/>
      <c r="EB47" s="252"/>
      <c r="EC47" s="252"/>
      <c r="ED47" s="252"/>
      <c r="EE47" s="252"/>
      <c r="EF47" s="252"/>
      <c r="EG47" s="252"/>
      <c r="EH47" s="252"/>
      <c r="EI47" s="252"/>
      <c r="EJ47" s="252"/>
      <c r="EK47" s="252"/>
      <c r="EL47" s="252"/>
      <c r="EM47" s="252"/>
      <c r="EN47" s="252"/>
      <c r="EO47" s="252"/>
      <c r="EP47" s="252"/>
      <c r="EQ47" s="252"/>
    </row>
    <row r="48" spans="2:147" ht="12.75" customHeight="1">
      <c r="B48" s="407"/>
      <c r="C48" s="407"/>
      <c r="D48" s="407"/>
      <c r="E48" s="407"/>
      <c r="F48" s="407"/>
      <c r="G48" s="407"/>
      <c r="H48" s="407"/>
      <c r="I48" s="407"/>
      <c r="J48" s="407"/>
      <c r="K48" s="407"/>
      <c r="L48" s="407"/>
      <c r="M48" s="407"/>
      <c r="N48" s="407"/>
      <c r="O48" s="407"/>
      <c r="P48" s="407"/>
      <c r="Q48" s="407"/>
      <c r="R48" s="824" t="s">
        <v>253</v>
      </c>
      <c r="S48" s="2"/>
      <c r="T48" s="2"/>
      <c r="U48" s="2"/>
      <c r="V48" s="2"/>
      <c r="W48" s="2"/>
      <c r="X48" s="2"/>
      <c r="Y48" s="2"/>
      <c r="Z48" s="2"/>
      <c r="AA48" s="2"/>
      <c r="AB48" s="2"/>
      <c r="AC48" s="2"/>
      <c r="AD48" s="2"/>
      <c r="AE48" s="2"/>
      <c r="AF48" s="2"/>
      <c r="AG48" s="2"/>
      <c r="AH48" s="2"/>
      <c r="AI48" s="2"/>
      <c r="AJ48" s="2"/>
      <c r="AK48" s="2"/>
      <c r="AL48" s="2"/>
      <c r="AM48" s="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K48" s="252"/>
      <c r="CL48" s="252"/>
      <c r="CM48" s="252"/>
      <c r="CN48" s="252"/>
      <c r="CO48" s="252"/>
      <c r="CP48" s="252"/>
      <c r="CQ48" s="252"/>
      <c r="CR48" s="252"/>
      <c r="CS48" s="252"/>
      <c r="CT48" s="252"/>
      <c r="CU48" s="252"/>
      <c r="CV48" s="252"/>
      <c r="CW48" s="252"/>
      <c r="CX48" s="252"/>
      <c r="CY48" s="252"/>
      <c r="CZ48" s="252"/>
      <c r="DA48" s="252"/>
      <c r="DB48" s="252"/>
      <c r="DC48" s="252"/>
      <c r="DD48" s="252"/>
      <c r="DE48" s="252"/>
      <c r="DF48" s="252"/>
      <c r="DG48" s="252"/>
      <c r="DH48" s="252"/>
      <c r="DI48" s="252"/>
      <c r="DJ48" s="252"/>
      <c r="DK48" s="252"/>
      <c r="DL48" s="252"/>
      <c r="DM48" s="252"/>
      <c r="DN48" s="252"/>
      <c r="DO48" s="252"/>
      <c r="DP48" s="252"/>
      <c r="DQ48" s="252"/>
      <c r="DR48" s="252"/>
      <c r="DS48" s="252"/>
      <c r="DT48" s="252"/>
      <c r="DU48" s="252"/>
      <c r="DV48" s="252"/>
      <c r="DW48" s="252"/>
      <c r="DX48" s="252"/>
      <c r="DY48" s="252"/>
      <c r="DZ48" s="252"/>
      <c r="EA48" s="252"/>
      <c r="EB48" s="252"/>
      <c r="EC48" s="252"/>
      <c r="ED48" s="252"/>
      <c r="EE48" s="252"/>
      <c r="EF48" s="252"/>
      <c r="EG48" s="252"/>
      <c r="EH48" s="252"/>
      <c r="EI48" s="252"/>
      <c r="EJ48" s="252"/>
      <c r="EK48" s="252"/>
      <c r="EL48" s="252"/>
      <c r="EM48" s="252"/>
      <c r="EN48" s="252"/>
      <c r="EO48" s="252"/>
      <c r="EP48" s="252"/>
      <c r="EQ48" s="252"/>
    </row>
    <row r="49" spans="2:147" ht="12.75" customHeight="1">
      <c r="B49" s="304" t="s">
        <v>210</v>
      </c>
      <c r="C49" s="2"/>
      <c r="D49" s="2"/>
      <c r="E49" s="306" t="s">
        <v>71</v>
      </c>
      <c r="F49" s="306" t="s">
        <v>211</v>
      </c>
      <c r="G49" s="306" t="s">
        <v>9</v>
      </c>
      <c r="H49" s="306" t="s">
        <v>10</v>
      </c>
      <c r="I49" s="2"/>
      <c r="J49" s="246" t="s">
        <v>212</v>
      </c>
      <c r="K49" s="304" t="s">
        <v>213</v>
      </c>
      <c r="L49" s="352"/>
      <c r="M49" s="407"/>
      <c r="N49" s="2"/>
      <c r="O49" s="295" t="s">
        <v>246</v>
      </c>
      <c r="P49" s="296"/>
      <c r="Q49" s="296"/>
      <c r="R49" s="825"/>
      <c r="S49" s="2"/>
      <c r="T49" s="2"/>
      <c r="U49" s="2"/>
      <c r="V49" s="2"/>
      <c r="W49" s="2"/>
      <c r="X49" s="2"/>
      <c r="Y49" s="2"/>
      <c r="Z49" s="2"/>
      <c r="AA49" s="2"/>
      <c r="AB49" s="2"/>
      <c r="AC49" s="2"/>
      <c r="AD49" s="2"/>
      <c r="AE49" s="2"/>
      <c r="AF49" s="2"/>
      <c r="AG49" s="2"/>
      <c r="AH49" s="2"/>
      <c r="AI49" s="2"/>
      <c r="AJ49" s="2"/>
      <c r="AK49" s="2"/>
      <c r="AL49" s="2"/>
      <c r="AM49" s="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K49" s="252"/>
      <c r="CL49" s="252"/>
      <c r="CM49" s="252"/>
      <c r="CN49" s="252"/>
      <c r="CO49" s="252"/>
      <c r="CP49" s="252"/>
      <c r="CQ49" s="252"/>
      <c r="CR49" s="252"/>
      <c r="CS49" s="252"/>
      <c r="CT49" s="252"/>
      <c r="CU49" s="252"/>
      <c r="CV49" s="252"/>
      <c r="CW49" s="252"/>
      <c r="CX49" s="252"/>
      <c r="CY49" s="252"/>
      <c r="CZ49" s="252"/>
      <c r="DA49" s="252"/>
      <c r="DB49" s="252"/>
      <c r="DC49" s="252"/>
      <c r="DD49" s="252"/>
      <c r="DE49" s="252"/>
      <c r="DF49" s="252"/>
      <c r="DG49" s="252"/>
      <c r="DH49" s="252"/>
      <c r="DI49" s="252"/>
      <c r="DJ49" s="252"/>
      <c r="DK49" s="252"/>
      <c r="DL49" s="252"/>
      <c r="DM49" s="252"/>
      <c r="DN49" s="252"/>
      <c r="DO49" s="252"/>
      <c r="DP49" s="252"/>
      <c r="DQ49" s="252"/>
      <c r="DR49" s="252"/>
      <c r="DS49" s="252"/>
      <c r="DT49" s="252"/>
      <c r="DU49" s="252"/>
      <c r="DV49" s="252"/>
      <c r="DW49" s="252"/>
      <c r="DX49" s="252"/>
      <c r="DY49" s="252"/>
      <c r="DZ49" s="252"/>
      <c r="EA49" s="252"/>
      <c r="EB49" s="252"/>
      <c r="EC49" s="252"/>
      <c r="ED49" s="252"/>
      <c r="EE49" s="252"/>
      <c r="EF49" s="252"/>
      <c r="EG49" s="252"/>
      <c r="EH49" s="252"/>
      <c r="EI49" s="252"/>
      <c r="EJ49" s="252"/>
      <c r="EK49" s="252"/>
      <c r="EL49" s="252"/>
      <c r="EM49" s="252"/>
      <c r="EN49" s="252"/>
      <c r="EO49" s="252"/>
      <c r="EP49" s="252"/>
      <c r="EQ49" s="252"/>
    </row>
    <row r="50" spans="2:147" ht="12.75" customHeight="1">
      <c r="B50" s="307"/>
      <c r="C50" s="2"/>
      <c r="D50" s="2"/>
      <c r="E50" s="372"/>
      <c r="F50" s="372"/>
      <c r="G50" s="293"/>
      <c r="H50" s="293"/>
      <c r="I50" s="2"/>
      <c r="J50" s="246" t="s">
        <v>212</v>
      </c>
      <c r="K50" s="246" t="s">
        <v>214</v>
      </c>
      <c r="L50" s="246" t="s">
        <v>215</v>
      </c>
      <c r="M50" s="246" t="s">
        <v>245</v>
      </c>
      <c r="N50" s="2"/>
      <c r="O50" s="2"/>
      <c r="P50" s="52" t="s">
        <v>85</v>
      </c>
      <c r="Q50" s="2"/>
      <c r="R50" s="825"/>
      <c r="S50" s="2"/>
      <c r="T50" s="2"/>
      <c r="U50" s="2"/>
      <c r="V50" s="2"/>
      <c r="W50" s="2"/>
      <c r="X50" s="2"/>
      <c r="Y50" s="2"/>
      <c r="Z50" s="2"/>
      <c r="AA50" s="2"/>
      <c r="AB50" s="2"/>
      <c r="AC50" s="2"/>
      <c r="AD50" s="2"/>
      <c r="AE50" s="2"/>
      <c r="AF50" s="2"/>
      <c r="AG50" s="2"/>
      <c r="AH50" s="2"/>
      <c r="AI50" s="2"/>
      <c r="AJ50" s="2"/>
      <c r="AK50" s="2"/>
      <c r="AL50" s="2"/>
      <c r="AM50" s="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K50" s="252"/>
      <c r="CL50" s="252"/>
      <c r="CM50" s="252"/>
      <c r="CN50" s="252"/>
      <c r="CO50" s="252"/>
      <c r="CP50" s="252"/>
      <c r="CQ50" s="252"/>
      <c r="CR50" s="252"/>
      <c r="CS50" s="252"/>
      <c r="CT50" s="252"/>
      <c r="CU50" s="252"/>
      <c r="CV50" s="252"/>
      <c r="CW50" s="252"/>
      <c r="CX50" s="252"/>
      <c r="CY50" s="252"/>
      <c r="CZ50" s="252"/>
      <c r="DA50" s="252"/>
      <c r="DB50" s="252"/>
      <c r="DC50" s="252"/>
      <c r="DD50" s="252"/>
      <c r="DE50" s="252"/>
      <c r="DF50" s="252"/>
      <c r="DG50" s="252"/>
      <c r="DH50" s="252"/>
      <c r="DI50" s="252"/>
      <c r="DJ50" s="252"/>
      <c r="DK50" s="252"/>
      <c r="DL50" s="252"/>
      <c r="DM50" s="252"/>
      <c r="DN50" s="252"/>
      <c r="DO50" s="252"/>
      <c r="DP50" s="252"/>
      <c r="DQ50" s="252"/>
      <c r="DR50" s="252"/>
      <c r="DS50" s="252"/>
      <c r="DT50" s="252"/>
      <c r="DU50" s="252"/>
      <c r="DV50" s="252"/>
      <c r="DW50" s="252"/>
      <c r="DX50" s="252"/>
      <c r="DY50" s="252"/>
      <c r="DZ50" s="252"/>
      <c r="EA50" s="252"/>
      <c r="EB50" s="252"/>
      <c r="EC50" s="252"/>
      <c r="ED50" s="252"/>
      <c r="EE50" s="252"/>
      <c r="EF50" s="252"/>
      <c r="EG50" s="252"/>
      <c r="EH50" s="252"/>
      <c r="EI50" s="252"/>
      <c r="EJ50" s="252"/>
      <c r="EK50" s="252"/>
      <c r="EL50" s="252"/>
      <c r="EM50" s="252"/>
      <c r="EN50" s="252"/>
      <c r="EO50" s="252"/>
      <c r="EP50" s="252"/>
      <c r="EQ50" s="252"/>
    </row>
    <row r="51" spans="2:147" ht="12.75" customHeight="1">
      <c r="B51" s="7">
        <v>1</v>
      </c>
      <c r="C51" s="53">
        <f>(G51)*60+H51</f>
        <v>0</v>
      </c>
      <c r="D51" s="5"/>
      <c r="E51" s="51"/>
      <c r="F51" s="51"/>
      <c r="G51" s="16"/>
      <c r="H51" s="16"/>
      <c r="I51" s="53">
        <f>IF(OR(E51="",E51&gt;=79.95),0,(G51)*60+H51)</f>
        <v>0</v>
      </c>
      <c r="J51" s="5" t="str">
        <f>IF(OR(E51&lt;=0,C51&lt;=0)," ",10^(0.1*E51)*C51)</f>
        <v> </v>
      </c>
      <c r="K51" s="54" t="str">
        <f>IF(OR(E51&lt;=0,E51&gt;=79.95,F51&lt;=0)," ",IF(F51-E51&lt;3,0,IF(F51-E51&gt;6,6,F51-E51)))</f>
        <v> </v>
      </c>
      <c r="L51" s="16"/>
      <c r="M51" s="54" t="str">
        <f>IF(OR(E51&gt;=79.95,AND(K51&lt;=0,L51&lt;=0))," ",IF(L51&lt;=0,K51,IF(AND(K51=" ",L51&lt;=0)," ",IF(AND(K51=" ",L51&gt;=0),L51,IF(K51+L51&gt;6,6,K51+L51)))))</f>
        <v> </v>
      </c>
      <c r="N51" s="2"/>
      <c r="O51" s="5" t="str">
        <f>IF(OR($I51&lt;=0,OR(P51&lt;=0,P51=" "))," ",10^(0.1*P51)*$I51/$I$56)</f>
        <v> </v>
      </c>
      <c r="P51" s="54" t="str">
        <f>IF(OR(E51&gt;=79.95,E51&lt;=0)," ",IF(AND(E51&gt;0,M51=" "),E51,E51+M51))</f>
        <v> </v>
      </c>
      <c r="Q51" s="5">
        <f>IF(I51&gt;=60,P51,0)</f>
        <v>0</v>
      </c>
      <c r="R51" s="825"/>
      <c r="S51" s="2"/>
      <c r="T51" s="2"/>
      <c r="U51" s="2"/>
      <c r="V51" s="2"/>
      <c r="W51" s="2"/>
      <c r="X51" s="2"/>
      <c r="Y51" s="2"/>
      <c r="Z51" s="2"/>
      <c r="AA51" s="2"/>
      <c r="AB51" s="2"/>
      <c r="AC51" s="2"/>
      <c r="AD51" s="2"/>
      <c r="AE51" s="2"/>
      <c r="AF51" s="2"/>
      <c r="AG51" s="2"/>
      <c r="AH51" s="2"/>
      <c r="AI51" s="2"/>
      <c r="AJ51" s="2"/>
      <c r="AK51" s="2"/>
      <c r="AL51" s="2"/>
      <c r="AM51" s="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K51" s="252"/>
      <c r="CL51" s="252"/>
      <c r="CM51" s="252"/>
      <c r="CN51" s="252"/>
      <c r="CO51" s="252"/>
      <c r="CP51" s="252"/>
      <c r="CQ51" s="252"/>
      <c r="CR51" s="252"/>
      <c r="CS51" s="252"/>
      <c r="CT51" s="252"/>
      <c r="CU51" s="252"/>
      <c r="CV51" s="252"/>
      <c r="CW51" s="252"/>
      <c r="CX51" s="252"/>
      <c r="CY51" s="252"/>
      <c r="CZ51" s="252"/>
      <c r="DA51" s="252"/>
      <c r="DB51" s="252"/>
      <c r="DC51" s="252"/>
      <c r="DD51" s="252"/>
      <c r="DE51" s="252"/>
      <c r="DF51" s="252"/>
      <c r="DG51" s="252"/>
      <c r="DH51" s="252"/>
      <c r="DI51" s="252"/>
      <c r="DJ51" s="252"/>
      <c r="DK51" s="252"/>
      <c r="DL51" s="252"/>
      <c r="DM51" s="252"/>
      <c r="DN51" s="252"/>
      <c r="DO51" s="252"/>
      <c r="DP51" s="252"/>
      <c r="DQ51" s="252"/>
      <c r="DR51" s="252"/>
      <c r="DS51" s="252"/>
      <c r="DT51" s="252"/>
      <c r="DU51" s="252"/>
      <c r="DV51" s="252"/>
      <c r="DW51" s="252"/>
      <c r="DX51" s="252"/>
      <c r="DY51" s="252"/>
      <c r="DZ51" s="252"/>
      <c r="EA51" s="252"/>
      <c r="EB51" s="252"/>
      <c r="EC51" s="252"/>
      <c r="ED51" s="252"/>
      <c r="EE51" s="252"/>
      <c r="EF51" s="252"/>
      <c r="EG51" s="252"/>
      <c r="EH51" s="252"/>
      <c r="EI51" s="252"/>
      <c r="EJ51" s="252"/>
      <c r="EK51" s="252"/>
      <c r="EL51" s="252"/>
      <c r="EM51" s="252"/>
      <c r="EN51" s="252"/>
      <c r="EO51" s="252"/>
      <c r="EP51" s="252"/>
      <c r="EQ51" s="252"/>
    </row>
    <row r="52" spans="2:147" ht="12.75" customHeight="1">
      <c r="B52" s="7">
        <v>2</v>
      </c>
      <c r="C52" s="53">
        <f>(G52)*60+H52</f>
        <v>0</v>
      </c>
      <c r="D52" s="5"/>
      <c r="E52" s="51"/>
      <c r="F52" s="51"/>
      <c r="G52" s="16"/>
      <c r="H52" s="16"/>
      <c r="I52" s="53">
        <f>IF(OR(E52="",E52&gt;=79.95),0,(G52)*60+H52)</f>
        <v>0</v>
      </c>
      <c r="J52" s="5" t="str">
        <f>IF(OR(E52&lt;=0,C52&lt;=0)," ",10^(0.1*E52)*C52)</f>
        <v> </v>
      </c>
      <c r="K52" s="54" t="str">
        <f>IF(OR(E52&lt;=0,E52&gt;=79.95,F52&lt;=0)," ",IF(F52-E52&lt;3,0,IF(F52-E52&gt;6,6,F52-E52)))</f>
        <v> </v>
      </c>
      <c r="L52" s="16"/>
      <c r="M52" s="54" t="str">
        <f>IF(OR(E52&gt;=79.95,AND(K52&lt;=0,L52&lt;=0))," ",IF(L52&lt;=0,K52,IF(AND(K52=" ",L52&lt;=0)," ",IF(AND(K52=" ",L52&gt;=0),L52,IF(K52+L52&gt;6,6,K52+L52)))))</f>
        <v> </v>
      </c>
      <c r="N52" s="2"/>
      <c r="O52" s="5" t="str">
        <f>IF(OR($I52&lt;=0,OR(P52&lt;=0,P52=" "))," ",10^(0.1*P52)*$I52/$I$56)</f>
        <v> </v>
      </c>
      <c r="P52" s="54" t="str">
        <f>IF(OR(E52&gt;=79.95,E52&lt;=0)," ",IF(AND(E52&gt;0,M52=" "),E52,E52+M52))</f>
        <v> </v>
      </c>
      <c r="Q52" s="5">
        <f>IF(I52&gt;=60,P52,0)</f>
        <v>0</v>
      </c>
      <c r="R52" s="825"/>
      <c r="S52" s="2"/>
      <c r="T52" s="2"/>
      <c r="U52" s="2"/>
      <c r="V52" s="2"/>
      <c r="W52" s="2"/>
      <c r="X52" s="2"/>
      <c r="Y52" s="2"/>
      <c r="Z52" s="2"/>
      <c r="AA52" s="2"/>
      <c r="AB52" s="2"/>
      <c r="AC52" s="2"/>
      <c r="AD52" s="2"/>
      <c r="AE52" s="2"/>
      <c r="AF52" s="2"/>
      <c r="AG52" s="2"/>
      <c r="AH52" s="2"/>
      <c r="AI52" s="2"/>
      <c r="AJ52" s="2"/>
      <c r="AK52" s="2"/>
      <c r="AL52" s="2"/>
      <c r="AM52" s="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K52" s="252"/>
      <c r="CL52" s="252"/>
      <c r="CM52" s="252"/>
      <c r="CN52" s="252"/>
      <c r="CO52" s="252"/>
      <c r="CP52" s="252"/>
      <c r="CQ52" s="252"/>
      <c r="CR52" s="252"/>
      <c r="CS52" s="252"/>
      <c r="CT52" s="252"/>
      <c r="CU52" s="252"/>
      <c r="CV52" s="252"/>
      <c r="CW52" s="252"/>
      <c r="CX52" s="252"/>
      <c r="CY52" s="252"/>
      <c r="CZ52" s="252"/>
      <c r="DA52" s="252"/>
      <c r="DB52" s="252"/>
      <c r="DC52" s="252"/>
      <c r="DD52" s="252"/>
      <c r="DE52" s="252"/>
      <c r="DF52" s="252"/>
      <c r="DG52" s="252"/>
      <c r="DH52" s="252"/>
      <c r="DI52" s="252"/>
      <c r="DJ52" s="252"/>
      <c r="DK52" s="252"/>
      <c r="DL52" s="252"/>
      <c r="DM52" s="252"/>
      <c r="DN52" s="252"/>
      <c r="DO52" s="252"/>
      <c r="DP52" s="252"/>
      <c r="DQ52" s="252"/>
      <c r="DR52" s="252"/>
      <c r="DS52" s="252"/>
      <c r="DT52" s="252"/>
      <c r="DU52" s="252"/>
      <c r="DV52" s="252"/>
      <c r="DW52" s="252"/>
      <c r="DX52" s="252"/>
      <c r="DY52" s="252"/>
      <c r="DZ52" s="252"/>
      <c r="EA52" s="252"/>
      <c r="EB52" s="252"/>
      <c r="EC52" s="252"/>
      <c r="ED52" s="252"/>
      <c r="EE52" s="252"/>
      <c r="EF52" s="252"/>
      <c r="EG52" s="252"/>
      <c r="EH52" s="252"/>
      <c r="EI52" s="252"/>
      <c r="EJ52" s="252"/>
      <c r="EK52" s="252"/>
      <c r="EL52" s="252"/>
      <c r="EM52" s="252"/>
      <c r="EN52" s="252"/>
      <c r="EO52" s="252"/>
      <c r="EP52" s="252"/>
      <c r="EQ52" s="252"/>
    </row>
    <row r="53" spans="2:147" ht="12.75" customHeight="1">
      <c r="B53" s="7">
        <v>3</v>
      </c>
      <c r="C53" s="53">
        <f>(G53)*60+H53</f>
        <v>0</v>
      </c>
      <c r="D53" s="5"/>
      <c r="E53" s="51"/>
      <c r="F53" s="51"/>
      <c r="G53" s="16"/>
      <c r="H53" s="16"/>
      <c r="I53" s="53">
        <f>IF(OR(E53="",E53&gt;=79.95),0,(G53)*60+H53)</f>
        <v>0</v>
      </c>
      <c r="J53" s="5" t="str">
        <f>IF(OR(E53&lt;=0,C53&lt;=0)," ",10^(0.1*E53)*C53)</f>
        <v> </v>
      </c>
      <c r="K53" s="54" t="str">
        <f>IF(OR(E53&lt;=0,E53&gt;=79.95,F53&lt;=0)," ",IF(F53-E53&lt;3,0,IF(F53-E53&gt;6,6,F53-E53)))</f>
        <v> </v>
      </c>
      <c r="L53" s="16"/>
      <c r="M53" s="54" t="str">
        <f>IF(OR(E53&gt;=79.95,AND(K53&lt;=0,L53&lt;=0))," ",IF(L53&lt;=0,K53,IF(AND(K53=" ",L53&lt;=0)," ",IF(AND(K53=" ",L53&gt;=0),L53,IF(K53+L53&gt;6,6,K53+L53)))))</f>
        <v> </v>
      </c>
      <c r="N53" s="2"/>
      <c r="O53" s="5" t="str">
        <f>IF(OR($I53&lt;=0,OR(P53&lt;=0,P53=" "))," ",10^(0.1*P53)*$I53/$I$56)</f>
        <v> </v>
      </c>
      <c r="P53" s="54" t="str">
        <f>IF(OR(E53&gt;=79.95,E53&lt;=0)," ",IF(AND(E53&gt;0,M53=" "),E53,E53+M53))</f>
        <v> </v>
      </c>
      <c r="Q53" s="5">
        <f>IF(I53&gt;=60,P53,0)</f>
        <v>0</v>
      </c>
      <c r="R53" s="825"/>
      <c r="S53" s="2"/>
      <c r="T53" s="2"/>
      <c r="U53" s="2"/>
      <c r="V53" s="2"/>
      <c r="W53" s="2"/>
      <c r="X53" s="2"/>
      <c r="Y53" s="2"/>
      <c r="Z53" s="2"/>
      <c r="AA53" s="2"/>
      <c r="AB53" s="2"/>
      <c r="AC53" s="2"/>
      <c r="AD53" s="2"/>
      <c r="AE53" s="2"/>
      <c r="AF53" s="2"/>
      <c r="AG53" s="2"/>
      <c r="AH53" s="2"/>
      <c r="AI53" s="2"/>
      <c r="AJ53" s="2"/>
      <c r="AK53" s="2"/>
      <c r="AL53" s="2"/>
      <c r="AM53" s="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K53" s="252"/>
      <c r="CL53" s="252"/>
      <c r="CM53" s="252"/>
      <c r="CN53" s="252"/>
      <c r="CO53" s="252"/>
      <c r="CP53" s="252"/>
      <c r="CQ53" s="252"/>
      <c r="CR53" s="252"/>
      <c r="CS53" s="252"/>
      <c r="CT53" s="252"/>
      <c r="CU53" s="252"/>
      <c r="CV53" s="252"/>
      <c r="CW53" s="252"/>
      <c r="CX53" s="252"/>
      <c r="CY53" s="252"/>
      <c r="CZ53" s="252"/>
      <c r="DA53" s="252"/>
      <c r="DB53" s="252"/>
      <c r="DC53" s="252"/>
      <c r="DD53" s="252"/>
      <c r="DE53" s="252"/>
      <c r="DF53" s="252"/>
      <c r="DG53" s="252"/>
      <c r="DH53" s="252"/>
      <c r="DI53" s="252"/>
      <c r="DJ53" s="252"/>
      <c r="DK53" s="252"/>
      <c r="DL53" s="252"/>
      <c r="DM53" s="252"/>
      <c r="DN53" s="252"/>
      <c r="DO53" s="252"/>
      <c r="DP53" s="252"/>
      <c r="DQ53" s="252"/>
      <c r="DR53" s="252"/>
      <c r="DS53" s="252"/>
      <c r="DT53" s="252"/>
      <c r="DU53" s="252"/>
      <c r="DV53" s="252"/>
      <c r="DW53" s="252"/>
      <c r="DX53" s="252"/>
      <c r="DY53" s="252"/>
      <c r="DZ53" s="252"/>
      <c r="EA53" s="252"/>
      <c r="EB53" s="252"/>
      <c r="EC53" s="252"/>
      <c r="ED53" s="252"/>
      <c r="EE53" s="252"/>
      <c r="EF53" s="252"/>
      <c r="EG53" s="252"/>
      <c r="EH53" s="252"/>
      <c r="EI53" s="252"/>
      <c r="EJ53" s="252"/>
      <c r="EK53" s="252"/>
      <c r="EL53" s="252"/>
      <c r="EM53" s="252"/>
      <c r="EN53" s="252"/>
      <c r="EO53" s="252"/>
      <c r="EP53" s="252"/>
      <c r="EQ53" s="252"/>
    </row>
    <row r="54" spans="2:147" ht="12.75" customHeight="1">
      <c r="B54" s="7">
        <v>4</v>
      </c>
      <c r="C54" s="53">
        <f>(G54)*60+H54</f>
        <v>0</v>
      </c>
      <c r="D54" s="5"/>
      <c r="E54" s="51"/>
      <c r="F54" s="51"/>
      <c r="G54" s="16"/>
      <c r="H54" s="16"/>
      <c r="I54" s="53">
        <f>IF(OR(E54="",E54&gt;=79.95),0,(G54)*60+H54)</f>
        <v>0</v>
      </c>
      <c r="J54" s="5" t="str">
        <f>IF(OR(E54&lt;=0,C54&lt;=0)," ",10^(0.1*E54)*C54)</f>
        <v> </v>
      </c>
      <c r="K54" s="54" t="str">
        <f>IF(OR(E54&lt;=0,E54&gt;=79.95,F54&lt;=0)," ",IF(F54-E54&lt;3,0,IF(F54-E54&gt;6,6,F54-E54)))</f>
        <v> </v>
      </c>
      <c r="L54" s="16"/>
      <c r="M54" s="54" t="str">
        <f>IF(OR(E54&gt;=79.95,AND(K54&lt;=0,L54&lt;=0))," ",IF(L54&lt;=0,K54,IF(AND(K54=" ",L54&lt;=0)," ",IF(AND(K54=" ",L54&gt;=0),L54,IF(K54+L54&gt;6,6,K54+L54)))))</f>
        <v> </v>
      </c>
      <c r="N54" s="2"/>
      <c r="O54" s="5" t="str">
        <f>IF(OR($I54&lt;=0,OR(P54&lt;=0,P54=" "))," ",10^(0.1*P54)*$I54/$I$56)</f>
        <v> </v>
      </c>
      <c r="P54" s="54" t="str">
        <f>IF(OR(E54&gt;=79.95,E54&lt;=0)," ",IF(AND(E54&gt;0,M54=" "),E54,E54+M54))</f>
        <v> </v>
      </c>
      <c r="Q54" s="5">
        <f>IF(I54&gt;=60,P54,0)</f>
        <v>0</v>
      </c>
      <c r="R54" s="815" t="str">
        <f>IF(OR(O56=" ",I56&lt;60,J28&gt;720)," ",MAXA(Q56,O56))</f>
        <v> </v>
      </c>
      <c r="S54" s="2"/>
      <c r="T54" s="2"/>
      <c r="U54" s="2"/>
      <c r="V54" s="2"/>
      <c r="W54" s="2"/>
      <c r="X54" s="2"/>
      <c r="Y54" s="2"/>
      <c r="Z54" s="2"/>
      <c r="AA54" s="2"/>
      <c r="AB54" s="2"/>
      <c r="AC54" s="2"/>
      <c r="AD54" s="2"/>
      <c r="AE54" s="2"/>
      <c r="AF54" s="2"/>
      <c r="AG54" s="2"/>
      <c r="AH54" s="2"/>
      <c r="AI54" s="2"/>
      <c r="AJ54" s="2"/>
      <c r="AK54" s="2"/>
      <c r="AL54" s="2"/>
      <c r="AM54" s="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K54" s="252"/>
      <c r="CL54" s="252"/>
      <c r="CM54" s="252"/>
      <c r="CN54" s="252"/>
      <c r="CO54" s="252"/>
      <c r="CP54" s="252"/>
      <c r="CQ54" s="252"/>
      <c r="CR54" s="252"/>
      <c r="CS54" s="252"/>
      <c r="CT54" s="252"/>
      <c r="CU54" s="252"/>
      <c r="CV54" s="252"/>
      <c r="CW54" s="252"/>
      <c r="CX54" s="252"/>
      <c r="CY54" s="252"/>
      <c r="CZ54" s="252"/>
      <c r="DA54" s="252"/>
      <c r="DB54" s="252"/>
      <c r="DC54" s="252"/>
      <c r="DD54" s="252"/>
      <c r="DE54" s="252"/>
      <c r="DF54" s="252"/>
      <c r="DG54" s="252"/>
      <c r="DH54" s="252"/>
      <c r="DI54" s="252"/>
      <c r="DJ54" s="252"/>
      <c r="DK54" s="252"/>
      <c r="DL54" s="252"/>
      <c r="DM54" s="252"/>
      <c r="DN54" s="252"/>
      <c r="DO54" s="252"/>
      <c r="DP54" s="252"/>
      <c r="DQ54" s="252"/>
      <c r="DR54" s="252"/>
      <c r="DS54" s="252"/>
      <c r="DT54" s="252"/>
      <c r="DU54" s="252"/>
      <c r="DV54" s="252"/>
      <c r="DW54" s="252"/>
      <c r="DX54" s="252"/>
      <c r="DY54" s="252"/>
      <c r="DZ54" s="252"/>
      <c r="EA54" s="252"/>
      <c r="EB54" s="252"/>
      <c r="EC54" s="252"/>
      <c r="ED54" s="252"/>
      <c r="EE54" s="252"/>
      <c r="EF54" s="252"/>
      <c r="EG54" s="252"/>
      <c r="EH54" s="252"/>
      <c r="EI54" s="252"/>
      <c r="EJ54" s="252"/>
      <c r="EK54" s="252"/>
      <c r="EL54" s="252"/>
      <c r="EM54" s="252"/>
      <c r="EN54" s="252"/>
      <c r="EO54" s="252"/>
      <c r="EP54" s="252"/>
      <c r="EQ54" s="252"/>
    </row>
    <row r="55" spans="2:147" ht="12.75" customHeight="1">
      <c r="B55" s="7">
        <v>5</v>
      </c>
      <c r="C55" s="53">
        <f>(G55)*60+H55</f>
        <v>0</v>
      </c>
      <c r="D55" s="5"/>
      <c r="E55" s="51"/>
      <c r="F55" s="51"/>
      <c r="G55" s="16"/>
      <c r="H55" s="16"/>
      <c r="I55" s="53">
        <f>IF(OR(E55="",E55&gt;=79.95),0,(G55)*60+H55)</f>
        <v>0</v>
      </c>
      <c r="J55" s="5" t="str">
        <f>IF(OR(E55&lt;=0,C55&lt;=0)," ",10^(0.1*E55)*C55)</f>
        <v> </v>
      </c>
      <c r="K55" s="54" t="str">
        <f>IF(OR(E55&lt;=0,E55&gt;=79.95,F55&lt;=0)," ",IF(F55-E55&lt;3,0,IF(F55-E55&gt;6,6,F55-E55)))</f>
        <v> </v>
      </c>
      <c r="L55" s="16"/>
      <c r="M55" s="54" t="str">
        <f>IF(OR(E55&gt;=79.95,AND(K55&lt;=0,L55&lt;=0))," ",IF(L55&lt;=0,K55,IF(AND(K55=" ",L55&lt;=0)," ",IF(AND(K55=" ",L55&gt;=0),L55,IF(K55+L55&gt;6,6,K55+L55)))))</f>
        <v> </v>
      </c>
      <c r="N55" s="2"/>
      <c r="O55" s="5" t="str">
        <f>IF(OR($I55&lt;=0,OR(P55&lt;=0,P55=" "))," ",10^(0.1*P55)*$I55/$I$56)</f>
        <v> </v>
      </c>
      <c r="P55" s="54" t="str">
        <f>IF(OR(E55&gt;=79.95,E55&lt;=0)," ",IF(AND(E55&gt;0,M55=" "),E55,E55+M55))</f>
        <v> </v>
      </c>
      <c r="Q55" s="5">
        <f>IF(I55&gt;=60,P55,0)</f>
        <v>0</v>
      </c>
      <c r="R55" s="816"/>
      <c r="S55" s="2"/>
      <c r="T55" s="2"/>
      <c r="U55" s="2"/>
      <c r="V55" s="2"/>
      <c r="W55" s="2"/>
      <c r="X55" s="2"/>
      <c r="Y55" s="2"/>
      <c r="Z55" s="2"/>
      <c r="AA55" s="2"/>
      <c r="AB55" s="2"/>
      <c r="AC55" s="2"/>
      <c r="AD55" s="2"/>
      <c r="AE55" s="2"/>
      <c r="AF55" s="2"/>
      <c r="AG55" s="2"/>
      <c r="AH55" s="2"/>
      <c r="AI55" s="2"/>
      <c r="AJ55" s="2"/>
      <c r="AK55" s="2"/>
      <c r="AL55" s="2"/>
      <c r="AM55" s="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K55" s="252"/>
      <c r="CL55" s="252"/>
      <c r="CM55" s="252"/>
      <c r="CN55" s="252"/>
      <c r="CO55" s="252"/>
      <c r="CP55" s="252"/>
      <c r="CQ55" s="252"/>
      <c r="CR55" s="252"/>
      <c r="CS55" s="252"/>
      <c r="CT55" s="252"/>
      <c r="CU55" s="252"/>
      <c r="CV55" s="252"/>
      <c r="CW55" s="252"/>
      <c r="CX55" s="252"/>
      <c r="CY55" s="252"/>
      <c r="CZ55" s="252"/>
      <c r="DA55" s="252"/>
      <c r="DB55" s="252"/>
      <c r="DC55" s="252"/>
      <c r="DD55" s="252"/>
      <c r="DE55" s="252"/>
      <c r="DF55" s="252"/>
      <c r="DG55" s="252"/>
      <c r="DH55" s="252"/>
      <c r="DI55" s="252"/>
      <c r="DJ55" s="252"/>
      <c r="DK55" s="252"/>
      <c r="DL55" s="252"/>
      <c r="DM55" s="252"/>
      <c r="DN55" s="252"/>
      <c r="DO55" s="252"/>
      <c r="DP55" s="252"/>
      <c r="DQ55" s="252"/>
      <c r="DR55" s="252"/>
      <c r="DS55" s="252"/>
      <c r="DT55" s="252"/>
      <c r="DU55" s="252"/>
      <c r="DV55" s="252"/>
      <c r="DW55" s="252"/>
      <c r="DX55" s="252"/>
      <c r="DY55" s="252"/>
      <c r="DZ55" s="252"/>
      <c r="EA55" s="252"/>
      <c r="EB55" s="252"/>
      <c r="EC55" s="252"/>
      <c r="ED55" s="252"/>
      <c r="EE55" s="252"/>
      <c r="EF55" s="252"/>
      <c r="EG55" s="252"/>
      <c r="EH55" s="252"/>
      <c r="EI55" s="252"/>
      <c r="EJ55" s="252"/>
      <c r="EK55" s="252"/>
      <c r="EL55" s="252"/>
      <c r="EM55" s="252"/>
      <c r="EN55" s="252"/>
      <c r="EO55" s="252"/>
      <c r="EP55" s="252"/>
      <c r="EQ55" s="252"/>
    </row>
    <row r="56" spans="2:147" ht="16.5">
      <c r="B56" s="2"/>
      <c r="C56" s="5">
        <f>SUM(C51:C55)</f>
        <v>0</v>
      </c>
      <c r="D56" s="5" t="str">
        <f>IF(SUM(J51:J55)&lt;=0," ",10*LOG(SUM(J51:J55)/480))</f>
        <v> </v>
      </c>
      <c r="E56" s="817" t="str">
        <f>IF(J28&gt;720,"Zeit &gt; 12 Stunden!"," ")</f>
        <v> </v>
      </c>
      <c r="F56" s="817"/>
      <c r="G56" s="817"/>
      <c r="H56" s="817"/>
      <c r="I56" s="5">
        <f>SUM(I51:I55)</f>
        <v>0</v>
      </c>
      <c r="J56" s="2"/>
      <c r="K56" s="2"/>
      <c r="L56" s="2"/>
      <c r="M56" s="2"/>
      <c r="N56" s="2"/>
      <c r="O56" s="5" t="str">
        <f>IF(SUM(O51:O55)&lt;=0," ",10*LOG(SUM(O51:O55)))</f>
        <v> </v>
      </c>
      <c r="P56" s="2"/>
      <c r="Q56" s="5">
        <f>MAXA(Q51:Q55)</f>
        <v>0</v>
      </c>
      <c r="R56" s="2"/>
      <c r="S56" s="2"/>
      <c r="T56" s="2"/>
      <c r="U56" s="2"/>
      <c r="V56" s="2"/>
      <c r="W56" s="2"/>
      <c r="X56" s="2"/>
      <c r="Y56" s="2"/>
      <c r="Z56" s="2"/>
      <c r="AA56" s="2"/>
      <c r="AB56" s="2"/>
      <c r="AC56" s="2"/>
      <c r="AD56" s="2"/>
      <c r="AE56" s="2"/>
      <c r="AF56" s="2"/>
      <c r="AG56" s="2"/>
      <c r="AH56" s="2"/>
      <c r="AI56" s="2"/>
      <c r="AJ56" s="2"/>
      <c r="AK56" s="2"/>
      <c r="AL56" s="2"/>
      <c r="AM56" s="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K56" s="252"/>
      <c r="CL56" s="252"/>
      <c r="CM56" s="252"/>
      <c r="CN56" s="252"/>
      <c r="CO56" s="252"/>
      <c r="CP56" s="252"/>
      <c r="CQ56" s="252"/>
      <c r="CR56" s="252"/>
      <c r="CS56" s="252"/>
      <c r="CT56" s="252"/>
      <c r="CU56" s="252"/>
      <c r="CV56" s="252"/>
      <c r="CW56" s="252"/>
      <c r="CX56" s="252"/>
      <c r="CY56" s="252"/>
      <c r="CZ56" s="252"/>
      <c r="DA56" s="252"/>
      <c r="DB56" s="252"/>
      <c r="DC56" s="252"/>
      <c r="DD56" s="252"/>
      <c r="DE56" s="252"/>
      <c r="DF56" s="252"/>
      <c r="DG56" s="252"/>
      <c r="DH56" s="252"/>
      <c r="DI56" s="252"/>
      <c r="DJ56" s="252"/>
      <c r="DK56" s="252"/>
      <c r="DL56" s="252"/>
      <c r="DM56" s="252"/>
      <c r="DN56" s="252"/>
      <c r="DO56" s="252"/>
      <c r="DP56" s="252"/>
      <c r="DQ56" s="252"/>
      <c r="DR56" s="252"/>
      <c r="DS56" s="252"/>
      <c r="DT56" s="252"/>
      <c r="DU56" s="252"/>
      <c r="DV56" s="252"/>
      <c r="DW56" s="252"/>
      <c r="DX56" s="252"/>
      <c r="DY56" s="252"/>
      <c r="DZ56" s="252"/>
      <c r="EA56" s="252"/>
      <c r="EB56" s="252"/>
      <c r="EC56" s="252"/>
      <c r="ED56" s="252"/>
      <c r="EE56" s="252"/>
      <c r="EF56" s="252"/>
      <c r="EG56" s="252"/>
      <c r="EH56" s="252"/>
      <c r="EI56" s="252"/>
      <c r="EJ56" s="252"/>
      <c r="EK56" s="252"/>
      <c r="EL56" s="252"/>
      <c r="EM56" s="252"/>
      <c r="EN56" s="252"/>
      <c r="EO56" s="252"/>
      <c r="EP56" s="252"/>
      <c r="EQ56" s="252"/>
    </row>
    <row r="57" spans="2:147" ht="12.75" customHeight="1">
      <c r="B57" s="818" t="str">
        <f>IF(OR(J28&gt;720,AND(N(D56)&lt;=0,R54=" "))," ",IF(AND(N(D56)&gt;=79.95,N(D56)&lt;84.95),"Für den Beurteilungspegel gibt es für die Tätigkeitskategorie III keine Obergrenze, 
der Tages-Lärmexpositionspegel ist hier aber ≥ 80 dB(A) → die Forderungen der LärmVibrationsArbSchV sind zu beachten!",IF(N(D56)&gt;=84.95,"Für den Beurteilungspegel gibt es für die Tätigkeitskategorie III keine Obergrenze, 
der Tages-Lärmexpositionspegel ist hier aber ≥ 85 dB(A) → die Forderungen der LärmVibrationsArbSchV sind zu beachten!","Hier ist lediglich das Minimierungsgebot ist zu beachten")))</f>
        <v> </v>
      </c>
      <c r="C57" s="819"/>
      <c r="D57" s="819"/>
      <c r="E57" s="819"/>
      <c r="F57" s="819"/>
      <c r="G57" s="819"/>
      <c r="H57" s="819"/>
      <c r="I57" s="819"/>
      <c r="J57" s="819"/>
      <c r="K57" s="819"/>
      <c r="L57" s="819"/>
      <c r="M57" s="819"/>
      <c r="N57" s="819"/>
      <c r="O57" s="819"/>
      <c r="P57" s="819"/>
      <c r="Q57" s="819"/>
      <c r="R57" s="820"/>
      <c r="S57" s="2"/>
      <c r="T57" s="2"/>
      <c r="U57" s="2"/>
      <c r="V57" s="2"/>
      <c r="W57" s="2"/>
      <c r="X57" s="2"/>
      <c r="Y57" s="2"/>
      <c r="Z57" s="2"/>
      <c r="AA57" s="2"/>
      <c r="AB57" s="2"/>
      <c r="AC57" s="2"/>
      <c r="AD57" s="2"/>
      <c r="AE57" s="2"/>
      <c r="AF57" s="2"/>
      <c r="AG57" s="2"/>
      <c r="AH57" s="2"/>
      <c r="AI57" s="2"/>
      <c r="AJ57" s="2"/>
      <c r="AK57" s="2"/>
      <c r="AL57" s="2"/>
      <c r="AM57" s="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K57" s="252"/>
      <c r="CL57" s="252"/>
      <c r="CM57" s="252"/>
      <c r="CN57" s="252"/>
      <c r="CO57" s="252"/>
      <c r="CP57" s="252"/>
      <c r="CQ57" s="252"/>
      <c r="CR57" s="252"/>
      <c r="CS57" s="252"/>
      <c r="CT57" s="252"/>
      <c r="CU57" s="252"/>
      <c r="CV57" s="252"/>
      <c r="CW57" s="252"/>
      <c r="CX57" s="252"/>
      <c r="CY57" s="252"/>
      <c r="CZ57" s="252"/>
      <c r="DA57" s="252"/>
      <c r="DB57" s="252"/>
      <c r="DC57" s="252"/>
      <c r="DD57" s="252"/>
      <c r="DE57" s="252"/>
      <c r="DF57" s="252"/>
      <c r="DG57" s="252"/>
      <c r="DH57" s="252"/>
      <c r="DI57" s="252"/>
      <c r="DJ57" s="252"/>
      <c r="DK57" s="252"/>
      <c r="DL57" s="252"/>
      <c r="DM57" s="252"/>
      <c r="DN57" s="252"/>
      <c r="DO57" s="252"/>
      <c r="DP57" s="252"/>
      <c r="DQ57" s="252"/>
      <c r="DR57" s="252"/>
      <c r="DS57" s="252"/>
      <c r="DT57" s="252"/>
      <c r="DU57" s="252"/>
      <c r="DV57" s="252"/>
      <c r="DW57" s="252"/>
      <c r="DX57" s="252"/>
      <c r="DY57" s="252"/>
      <c r="DZ57" s="252"/>
      <c r="EA57" s="252"/>
      <c r="EB57" s="252"/>
      <c r="EC57" s="252"/>
      <c r="ED57" s="252"/>
      <c r="EE57" s="252"/>
      <c r="EF57" s="252"/>
      <c r="EG57" s="252"/>
      <c r="EH57" s="252"/>
      <c r="EI57" s="252"/>
      <c r="EJ57" s="252"/>
      <c r="EK57" s="252"/>
      <c r="EL57" s="252"/>
      <c r="EM57" s="252"/>
      <c r="EN57" s="252"/>
      <c r="EO57" s="252"/>
      <c r="EP57" s="252"/>
      <c r="EQ57" s="252"/>
    </row>
    <row r="58" spans="2:147" ht="12.75" customHeight="1">
      <c r="B58" s="821"/>
      <c r="C58" s="301"/>
      <c r="D58" s="301"/>
      <c r="E58" s="301"/>
      <c r="F58" s="301"/>
      <c r="G58" s="301"/>
      <c r="H58" s="301"/>
      <c r="I58" s="301"/>
      <c r="J58" s="301"/>
      <c r="K58" s="301"/>
      <c r="L58" s="301"/>
      <c r="M58" s="301"/>
      <c r="N58" s="301"/>
      <c r="O58" s="301"/>
      <c r="P58" s="301"/>
      <c r="Q58" s="301"/>
      <c r="R58" s="822"/>
      <c r="S58" s="2"/>
      <c r="T58" s="2"/>
      <c r="U58" s="2"/>
      <c r="V58" s="2"/>
      <c r="W58" s="2"/>
      <c r="X58" s="2"/>
      <c r="Y58" s="2"/>
      <c r="Z58" s="2"/>
      <c r="AA58" s="2"/>
      <c r="AB58" s="2"/>
      <c r="AC58" s="2"/>
      <c r="AD58" s="2"/>
      <c r="AE58" s="2"/>
      <c r="AF58" s="2"/>
      <c r="AG58" s="2"/>
      <c r="AH58" s="2"/>
      <c r="AI58" s="2"/>
      <c r="AJ58" s="2"/>
      <c r="AK58" s="2"/>
      <c r="AL58" s="2"/>
      <c r="AM58" s="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K58" s="252"/>
      <c r="CL58" s="252"/>
      <c r="CM58" s="252"/>
      <c r="CN58" s="252"/>
      <c r="CO58" s="252"/>
      <c r="CP58" s="252"/>
      <c r="CQ58" s="252"/>
      <c r="CR58" s="252"/>
      <c r="CS58" s="252"/>
      <c r="CT58" s="252"/>
      <c r="CU58" s="252"/>
      <c r="CV58" s="252"/>
      <c r="CW58" s="252"/>
      <c r="CX58" s="252"/>
      <c r="CY58" s="252"/>
      <c r="CZ58" s="252"/>
      <c r="DA58" s="252"/>
      <c r="DB58" s="252"/>
      <c r="DC58" s="252"/>
      <c r="DD58" s="252"/>
      <c r="DE58" s="252"/>
      <c r="DF58" s="252"/>
      <c r="DG58" s="252"/>
      <c r="DH58" s="252"/>
      <c r="DI58" s="252"/>
      <c r="DJ58" s="252"/>
      <c r="DK58" s="252"/>
      <c r="DL58" s="252"/>
      <c r="DM58" s="252"/>
      <c r="DN58" s="252"/>
      <c r="DO58" s="252"/>
      <c r="DP58" s="252"/>
      <c r="DQ58" s="252"/>
      <c r="DR58" s="252"/>
      <c r="DS58" s="252"/>
      <c r="DT58" s="252"/>
      <c r="DU58" s="252"/>
      <c r="DV58" s="252"/>
      <c r="DW58" s="252"/>
      <c r="DX58" s="252"/>
      <c r="DY58" s="252"/>
      <c r="DZ58" s="252"/>
      <c r="EA58" s="252"/>
      <c r="EB58" s="252"/>
      <c r="EC58" s="252"/>
      <c r="ED58" s="252"/>
      <c r="EE58" s="252"/>
      <c r="EF58" s="252"/>
      <c r="EG58" s="252"/>
      <c r="EH58" s="252"/>
      <c r="EI58" s="252"/>
      <c r="EJ58" s="252"/>
      <c r="EK58" s="252"/>
      <c r="EL58" s="252"/>
      <c r="EM58" s="252"/>
      <c r="EN58" s="252"/>
      <c r="EO58" s="252"/>
      <c r="EP58" s="252"/>
      <c r="EQ58" s="252"/>
    </row>
    <row r="59" spans="2:147" ht="12.75" customHeight="1">
      <c r="B59" s="395"/>
      <c r="C59" s="396"/>
      <c r="D59" s="396"/>
      <c r="E59" s="396"/>
      <c r="F59" s="396"/>
      <c r="G59" s="396"/>
      <c r="H59" s="396"/>
      <c r="I59" s="396"/>
      <c r="J59" s="396"/>
      <c r="K59" s="396"/>
      <c r="L59" s="396"/>
      <c r="M59" s="396"/>
      <c r="N59" s="396"/>
      <c r="O59" s="396"/>
      <c r="P59" s="396"/>
      <c r="Q59" s="396"/>
      <c r="R59" s="397"/>
      <c r="S59" s="2"/>
      <c r="T59" s="2"/>
      <c r="U59" s="2"/>
      <c r="V59" s="2"/>
      <c r="W59" s="2"/>
      <c r="X59" s="2"/>
      <c r="Y59" s="2"/>
      <c r="Z59" s="2"/>
      <c r="AA59" s="2"/>
      <c r="AB59" s="2"/>
      <c r="AC59" s="2"/>
      <c r="AD59" s="2"/>
      <c r="AE59" s="2"/>
      <c r="AF59" s="2"/>
      <c r="AG59" s="2"/>
      <c r="AH59" s="2"/>
      <c r="AI59" s="2"/>
      <c r="AJ59" s="2"/>
      <c r="AK59" s="2"/>
      <c r="AL59" s="2"/>
      <c r="AM59" s="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K59" s="252"/>
      <c r="CL59" s="252"/>
      <c r="CM59" s="252"/>
      <c r="CN59" s="252"/>
      <c r="CO59" s="252"/>
      <c r="CP59" s="252"/>
      <c r="CQ59" s="252"/>
      <c r="CR59" s="252"/>
      <c r="CS59" s="252"/>
      <c r="CT59" s="252"/>
      <c r="CU59" s="252"/>
      <c r="CV59" s="252"/>
      <c r="CW59" s="252"/>
      <c r="CX59" s="252"/>
      <c r="CY59" s="252"/>
      <c r="CZ59" s="252"/>
      <c r="DA59" s="252"/>
      <c r="DB59" s="252"/>
      <c r="DC59" s="252"/>
      <c r="DD59" s="252"/>
      <c r="DE59" s="252"/>
      <c r="DF59" s="252"/>
      <c r="DG59" s="252"/>
      <c r="DH59" s="252"/>
      <c r="DI59" s="252"/>
      <c r="DJ59" s="252"/>
      <c r="DK59" s="252"/>
      <c r="DL59" s="252"/>
      <c r="DM59" s="252"/>
      <c r="DN59" s="252"/>
      <c r="DO59" s="252"/>
      <c r="DP59" s="252"/>
      <c r="DQ59" s="252"/>
      <c r="DR59" s="252"/>
      <c r="DS59" s="252"/>
      <c r="DT59" s="252"/>
      <c r="DU59" s="252"/>
      <c r="DV59" s="252"/>
      <c r="DW59" s="252"/>
      <c r="DX59" s="252"/>
      <c r="DY59" s="252"/>
      <c r="DZ59" s="252"/>
      <c r="EA59" s="252"/>
      <c r="EB59" s="252"/>
      <c r="EC59" s="252"/>
      <c r="ED59" s="252"/>
      <c r="EE59" s="252"/>
      <c r="EF59" s="252"/>
      <c r="EG59" s="252"/>
      <c r="EH59" s="252"/>
      <c r="EI59" s="252"/>
      <c r="EJ59" s="252"/>
      <c r="EK59" s="252"/>
      <c r="EL59" s="252"/>
      <c r="EM59" s="252"/>
      <c r="EN59" s="252"/>
      <c r="EO59" s="252"/>
      <c r="EP59" s="252"/>
      <c r="EQ59" s="252"/>
    </row>
    <row r="60" spans="2:147" ht="12.75">
      <c r="B60" s="813">
        <f>IF(OR(E51&gt;=79.95,E52&gt;=79.95,E53&gt;=79.95,E54&gt;=79.95,E55&gt;=79.95),"Die ASR A3.7 gilt nur bei LAeq &lt; 80 dB(A). Teilzeiten mit LAeq ≥ dB(A) werden hier nicht berücksichtigt, bitte Belastungsrechner benutzen! ","")</f>
      </c>
      <c r="C60" s="814"/>
      <c r="D60" s="814"/>
      <c r="E60" s="814"/>
      <c r="F60" s="814"/>
      <c r="G60" s="814"/>
      <c r="H60" s="814"/>
      <c r="I60" s="814"/>
      <c r="J60" s="814"/>
      <c r="K60" s="814"/>
      <c r="L60" s="814"/>
      <c r="M60" s="814"/>
      <c r="N60" s="814"/>
      <c r="O60" s="814"/>
      <c r="P60" s="814"/>
      <c r="Q60" s="814"/>
      <c r="R60" s="814"/>
      <c r="S60" s="2"/>
      <c r="T60" s="2"/>
      <c r="U60" s="2"/>
      <c r="V60" s="2"/>
      <c r="W60" s="2"/>
      <c r="X60" s="2"/>
      <c r="Y60" s="2"/>
      <c r="Z60" s="2"/>
      <c r="AA60" s="2"/>
      <c r="AB60" s="2"/>
      <c r="AC60" s="2"/>
      <c r="AD60" s="2"/>
      <c r="AE60" s="2"/>
      <c r="AF60" s="2"/>
      <c r="AG60" s="2"/>
      <c r="AH60" s="2"/>
      <c r="AI60" s="2"/>
      <c r="AJ60" s="2"/>
      <c r="AK60" s="2"/>
      <c r="AL60" s="2"/>
      <c r="AM60" s="2"/>
      <c r="AN60" s="252"/>
      <c r="AO60" s="252"/>
      <c r="AP60" s="252"/>
      <c r="AQ60" s="252"/>
      <c r="AR60" s="252"/>
      <c r="AS60" s="252"/>
      <c r="AT60" s="252"/>
      <c r="AU60" s="252"/>
      <c r="AV60" s="252"/>
      <c r="AW60" s="252"/>
      <c r="AX60" s="252"/>
      <c r="AY60" s="252"/>
      <c r="AZ60" s="252"/>
      <c r="BA60" s="252"/>
      <c r="BB60" s="252"/>
      <c r="BC60" s="252"/>
      <c r="BD60" s="252"/>
      <c r="BE60" s="252"/>
      <c r="BF60" s="252"/>
      <c r="BG60" s="252"/>
      <c r="BH60" s="252"/>
      <c r="BI60" s="252"/>
      <c r="BJ60" s="252"/>
      <c r="BK60" s="252"/>
      <c r="BL60" s="252"/>
      <c r="BM60" s="252"/>
      <c r="BN60" s="252"/>
      <c r="BO60" s="252"/>
      <c r="BP60" s="252"/>
      <c r="BQ60" s="252"/>
      <c r="BR60" s="252"/>
      <c r="BS60" s="252"/>
      <c r="BT60" s="252"/>
      <c r="BU60" s="252"/>
      <c r="BV60" s="252"/>
      <c r="BW60" s="252"/>
      <c r="BX60" s="252"/>
      <c r="BY60" s="252"/>
      <c r="BZ60" s="252"/>
      <c r="CA60" s="252"/>
      <c r="CB60" s="252"/>
      <c r="CC60" s="252"/>
      <c r="CD60" s="252"/>
      <c r="CE60" s="252"/>
      <c r="CF60" s="252"/>
      <c r="CG60" s="252"/>
      <c r="CH60" s="252"/>
      <c r="CI60" s="252"/>
      <c r="CJ60" s="252"/>
      <c r="CK60" s="252"/>
      <c r="CL60" s="252"/>
      <c r="CM60" s="252"/>
      <c r="CN60" s="252"/>
      <c r="CO60" s="252"/>
      <c r="CP60" s="252"/>
      <c r="CQ60" s="252"/>
      <c r="CR60" s="252"/>
      <c r="CS60" s="252"/>
      <c r="CT60" s="252"/>
      <c r="CU60" s="252"/>
      <c r="CV60" s="252"/>
      <c r="CW60" s="252"/>
      <c r="CX60" s="252"/>
      <c r="CY60" s="252"/>
      <c r="CZ60" s="252"/>
      <c r="DA60" s="252"/>
      <c r="DB60" s="252"/>
      <c r="DC60" s="252"/>
      <c r="DD60" s="252"/>
      <c r="DE60" s="252"/>
      <c r="DF60" s="252"/>
      <c r="DG60" s="252"/>
      <c r="DH60" s="252"/>
      <c r="DI60" s="252"/>
      <c r="DJ60" s="252"/>
      <c r="DK60" s="252"/>
      <c r="DL60" s="252"/>
      <c r="DM60" s="252"/>
      <c r="DN60" s="252"/>
      <c r="DO60" s="252"/>
      <c r="DP60" s="252"/>
      <c r="DQ60" s="252"/>
      <c r="DR60" s="252"/>
      <c r="DS60" s="252"/>
      <c r="DT60" s="252"/>
      <c r="DU60" s="252"/>
      <c r="DV60" s="252"/>
      <c r="DW60" s="252"/>
      <c r="DX60" s="252"/>
      <c r="DY60" s="252"/>
      <c r="DZ60" s="252"/>
      <c r="EA60" s="252"/>
      <c r="EB60" s="252"/>
      <c r="EC60" s="252"/>
      <c r="ED60" s="252"/>
      <c r="EE60" s="252"/>
      <c r="EF60" s="252"/>
      <c r="EG60" s="252"/>
      <c r="EH60" s="252"/>
      <c r="EI60" s="252"/>
      <c r="EJ60" s="252"/>
      <c r="EK60" s="252"/>
      <c r="EL60" s="252"/>
      <c r="EM60" s="252"/>
      <c r="EN60" s="252"/>
      <c r="EO60" s="252"/>
      <c r="EP60" s="252"/>
      <c r="EQ60" s="252"/>
    </row>
    <row r="61" spans="2:147" ht="12.7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52"/>
      <c r="BW61" s="252"/>
      <c r="BX61" s="252"/>
      <c r="BY61" s="252"/>
      <c r="BZ61" s="252"/>
      <c r="CA61" s="252"/>
      <c r="CB61" s="252"/>
      <c r="CC61" s="252"/>
      <c r="CD61" s="252"/>
      <c r="CE61" s="252"/>
      <c r="CF61" s="252"/>
      <c r="CG61" s="252"/>
      <c r="CH61" s="252"/>
      <c r="CI61" s="252"/>
      <c r="CJ61" s="252"/>
      <c r="CK61" s="252"/>
      <c r="CL61" s="252"/>
      <c r="CM61" s="252"/>
      <c r="CN61" s="252"/>
      <c r="CO61" s="252"/>
      <c r="CP61" s="252"/>
      <c r="CQ61" s="252"/>
      <c r="CR61" s="252"/>
      <c r="CS61" s="252"/>
      <c r="CT61" s="252"/>
      <c r="CU61" s="252"/>
      <c r="CV61" s="252"/>
      <c r="CW61" s="252"/>
      <c r="CX61" s="252"/>
      <c r="CY61" s="252"/>
      <c r="CZ61" s="252"/>
      <c r="DA61" s="252"/>
      <c r="DB61" s="252"/>
      <c r="DC61" s="252"/>
      <c r="DD61" s="252"/>
      <c r="DE61" s="252"/>
      <c r="DF61" s="252"/>
      <c r="DG61" s="252"/>
      <c r="DH61" s="252"/>
      <c r="DI61" s="252"/>
      <c r="DJ61" s="252"/>
      <c r="DK61" s="252"/>
      <c r="DL61" s="252"/>
      <c r="DM61" s="252"/>
      <c r="DN61" s="252"/>
      <c r="DO61" s="252"/>
      <c r="DP61" s="252"/>
      <c r="DQ61" s="252"/>
      <c r="DR61" s="252"/>
      <c r="DS61" s="252"/>
      <c r="DT61" s="252"/>
      <c r="DU61" s="252"/>
      <c r="DV61" s="252"/>
      <c r="DW61" s="252"/>
      <c r="DX61" s="252"/>
      <c r="DY61" s="252"/>
      <c r="DZ61" s="252"/>
      <c r="EA61" s="252"/>
      <c r="EB61" s="252"/>
      <c r="EC61" s="252"/>
      <c r="ED61" s="252"/>
      <c r="EE61" s="252"/>
      <c r="EF61" s="252"/>
      <c r="EG61" s="252"/>
      <c r="EH61" s="252"/>
      <c r="EI61" s="252"/>
      <c r="EJ61" s="252"/>
      <c r="EK61" s="252"/>
      <c r="EL61" s="252"/>
      <c r="EM61" s="252"/>
      <c r="EN61" s="252"/>
      <c r="EO61" s="252"/>
      <c r="EP61" s="252"/>
      <c r="EQ61" s="252"/>
    </row>
    <row r="62" spans="2:147" ht="15.75">
      <c r="B62" s="357" t="s">
        <v>230</v>
      </c>
      <c r="C62" s="358"/>
      <c r="D62" s="358"/>
      <c r="E62" s="358"/>
      <c r="F62" s="358"/>
      <c r="G62" s="358"/>
      <c r="H62" s="358"/>
      <c r="I62" s="358"/>
      <c r="J62" s="358"/>
      <c r="K62" s="358"/>
      <c r="L62" s="358"/>
      <c r="M62" s="358"/>
      <c r="N62" s="358"/>
      <c r="O62" s="358"/>
      <c r="P62" s="358"/>
      <c r="Q62" s="358"/>
      <c r="R62" s="358"/>
      <c r="S62" s="2"/>
      <c r="T62" s="2"/>
      <c r="U62" s="2"/>
      <c r="V62" s="2"/>
      <c r="W62" s="2"/>
      <c r="X62" s="2"/>
      <c r="Y62" s="2"/>
      <c r="Z62" s="2"/>
      <c r="AA62" s="2"/>
      <c r="AB62" s="2"/>
      <c r="AC62" s="2"/>
      <c r="AD62" s="2"/>
      <c r="AE62" s="2"/>
      <c r="AF62" s="2"/>
      <c r="AG62" s="2"/>
      <c r="AH62" s="2"/>
      <c r="AI62" s="2"/>
      <c r="AJ62" s="2"/>
      <c r="AK62" s="2"/>
      <c r="AL62" s="2"/>
      <c r="AM62" s="2"/>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2"/>
      <c r="BR62" s="252"/>
      <c r="BS62" s="252"/>
      <c r="BT62" s="252"/>
      <c r="BU62" s="252"/>
      <c r="BV62" s="252"/>
      <c r="BW62" s="252"/>
      <c r="BX62" s="252"/>
      <c r="BY62" s="252"/>
      <c r="BZ62" s="252"/>
      <c r="CA62" s="252"/>
      <c r="CB62" s="252"/>
      <c r="CC62" s="252"/>
      <c r="CD62" s="252"/>
      <c r="CE62" s="252"/>
      <c r="CF62" s="252"/>
      <c r="CG62" s="252"/>
      <c r="CH62" s="252"/>
      <c r="CI62" s="252"/>
      <c r="CJ62" s="252"/>
      <c r="CK62" s="252"/>
      <c r="CL62" s="252"/>
      <c r="CM62" s="252"/>
      <c r="CN62" s="252"/>
      <c r="CO62" s="252"/>
      <c r="CP62" s="252"/>
      <c r="CQ62" s="252"/>
      <c r="CR62" s="252"/>
      <c r="CS62" s="252"/>
      <c r="CT62" s="252"/>
      <c r="CU62" s="252"/>
      <c r="CV62" s="252"/>
      <c r="CW62" s="252"/>
      <c r="CX62" s="252"/>
      <c r="CY62" s="252"/>
      <c r="CZ62" s="252"/>
      <c r="DA62" s="252"/>
      <c r="DB62" s="252"/>
      <c r="DC62" s="252"/>
      <c r="DD62" s="252"/>
      <c r="DE62" s="252"/>
      <c r="DF62" s="252"/>
      <c r="DG62" s="252"/>
      <c r="DH62" s="252"/>
      <c r="DI62" s="252"/>
      <c r="DJ62" s="252"/>
      <c r="DK62" s="252"/>
      <c r="DL62" s="252"/>
      <c r="DM62" s="252"/>
      <c r="DN62" s="252"/>
      <c r="DO62" s="252"/>
      <c r="DP62" s="252"/>
      <c r="DQ62" s="252"/>
      <c r="DR62" s="252"/>
      <c r="DS62" s="252"/>
      <c r="DT62" s="252"/>
      <c r="DU62" s="252"/>
      <c r="DV62" s="252"/>
      <c r="DW62" s="252"/>
      <c r="DX62" s="252"/>
      <c r="DY62" s="252"/>
      <c r="DZ62" s="252"/>
      <c r="EA62" s="252"/>
      <c r="EB62" s="252"/>
      <c r="EC62" s="252"/>
      <c r="ED62" s="252"/>
      <c r="EE62" s="252"/>
      <c r="EF62" s="252"/>
      <c r="EG62" s="252"/>
      <c r="EH62" s="252"/>
      <c r="EI62" s="252"/>
      <c r="EJ62" s="252"/>
      <c r="EK62" s="252"/>
      <c r="EL62" s="252"/>
      <c r="EM62" s="252"/>
      <c r="EN62" s="252"/>
      <c r="EO62" s="252"/>
      <c r="EP62" s="252"/>
      <c r="EQ62" s="252"/>
    </row>
    <row r="63" spans="2:147" ht="15.75">
      <c r="B63" s="17"/>
      <c r="C63" s="23"/>
      <c r="D63" s="23"/>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252"/>
      <c r="CC63" s="252"/>
      <c r="CD63" s="252"/>
      <c r="CE63" s="252"/>
      <c r="CF63" s="252"/>
      <c r="CG63" s="252"/>
      <c r="CH63" s="252"/>
      <c r="CI63" s="252"/>
      <c r="CJ63" s="252"/>
      <c r="CK63" s="252"/>
      <c r="CL63" s="252"/>
      <c r="CM63" s="252"/>
      <c r="CN63" s="252"/>
      <c r="CO63" s="252"/>
      <c r="CP63" s="252"/>
      <c r="CQ63" s="252"/>
      <c r="CR63" s="252"/>
      <c r="CS63" s="252"/>
      <c r="CT63" s="252"/>
      <c r="CU63" s="252"/>
      <c r="CV63" s="252"/>
      <c r="CW63" s="252"/>
      <c r="CX63" s="252"/>
      <c r="CY63" s="252"/>
      <c r="CZ63" s="252"/>
      <c r="DA63" s="252"/>
      <c r="DB63" s="252"/>
      <c r="DC63" s="252"/>
      <c r="DD63" s="252"/>
      <c r="DE63" s="252"/>
      <c r="DF63" s="252"/>
      <c r="DG63" s="252"/>
      <c r="DH63" s="252"/>
      <c r="DI63" s="252"/>
      <c r="DJ63" s="252"/>
      <c r="DK63" s="252"/>
      <c r="DL63" s="252"/>
      <c r="DM63" s="252"/>
      <c r="DN63" s="252"/>
      <c r="DO63" s="252"/>
      <c r="DP63" s="252"/>
      <c r="DQ63" s="252"/>
      <c r="DR63" s="252"/>
      <c r="DS63" s="252"/>
      <c r="DT63" s="252"/>
      <c r="DU63" s="252"/>
      <c r="DV63" s="252"/>
      <c r="DW63" s="252"/>
      <c r="DX63" s="252"/>
      <c r="DY63" s="252"/>
      <c r="DZ63" s="252"/>
      <c r="EA63" s="252"/>
      <c r="EB63" s="252"/>
      <c r="EC63" s="252"/>
      <c r="ED63" s="252"/>
      <c r="EE63" s="252"/>
      <c r="EF63" s="252"/>
      <c r="EG63" s="252"/>
      <c r="EH63" s="252"/>
      <c r="EI63" s="252"/>
      <c r="EJ63" s="252"/>
      <c r="EK63" s="252"/>
      <c r="EL63" s="252"/>
      <c r="EM63" s="252"/>
      <c r="EN63" s="252"/>
      <c r="EO63" s="252"/>
      <c r="EP63" s="252"/>
      <c r="EQ63" s="252"/>
    </row>
    <row r="64" spans="2:147" ht="12.75">
      <c r="B64" s="7" t="s">
        <v>22</v>
      </c>
      <c r="C64" s="23"/>
      <c r="D64" s="23"/>
      <c r="E64" s="330" t="s">
        <v>23</v>
      </c>
      <c r="F64" s="331"/>
      <c r="G64" s="331"/>
      <c r="H64" s="332"/>
      <c r="I64" s="313"/>
      <c r="J64" s="336"/>
      <c r="K64" s="336"/>
      <c r="L64" s="336"/>
      <c r="M64" s="336"/>
      <c r="N64" s="336"/>
      <c r="O64" s="336"/>
      <c r="P64" s="336"/>
      <c r="Q64" s="336"/>
      <c r="R64" s="336"/>
      <c r="S64" s="2"/>
      <c r="T64" s="2"/>
      <c r="U64" s="2"/>
      <c r="V64" s="2"/>
      <c r="W64" s="2"/>
      <c r="X64" s="2"/>
      <c r="Y64" s="2"/>
      <c r="Z64" s="2"/>
      <c r="AA64" s="2"/>
      <c r="AB64" s="2"/>
      <c r="AC64" s="2"/>
      <c r="AD64" s="2"/>
      <c r="AE64" s="2"/>
      <c r="AF64" s="2"/>
      <c r="AG64" s="2"/>
      <c r="AH64" s="2"/>
      <c r="AI64" s="2"/>
      <c r="AJ64" s="2"/>
      <c r="AK64" s="2"/>
      <c r="AL64" s="2"/>
      <c r="AM64" s="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52"/>
      <c r="BS64" s="252"/>
      <c r="BT64" s="252"/>
      <c r="BU64" s="252"/>
      <c r="BV64" s="252"/>
      <c r="BW64" s="252"/>
      <c r="BX64" s="252"/>
      <c r="BY64" s="252"/>
      <c r="BZ64" s="252"/>
      <c r="CA64" s="252"/>
      <c r="CB64" s="252"/>
      <c r="CC64" s="252"/>
      <c r="CD64" s="252"/>
      <c r="CE64" s="252"/>
      <c r="CF64" s="252"/>
      <c r="CG64" s="252"/>
      <c r="CH64" s="252"/>
      <c r="CI64" s="252"/>
      <c r="CJ64" s="252"/>
      <c r="CK64" s="252"/>
      <c r="CL64" s="252"/>
      <c r="CM64" s="252"/>
      <c r="CN64" s="252"/>
      <c r="CO64" s="252"/>
      <c r="CP64" s="252"/>
      <c r="CQ64" s="252"/>
      <c r="CR64" s="252"/>
      <c r="CS64" s="252"/>
      <c r="CT64" s="252"/>
      <c r="CU64" s="252"/>
      <c r="CV64" s="252"/>
      <c r="CW64" s="252"/>
      <c r="CX64" s="252"/>
      <c r="CY64" s="252"/>
      <c r="CZ64" s="252"/>
      <c r="DA64" s="252"/>
      <c r="DB64" s="252"/>
      <c r="DC64" s="252"/>
      <c r="DD64" s="252"/>
      <c r="DE64" s="252"/>
      <c r="DF64" s="252"/>
      <c r="DG64" s="252"/>
      <c r="DH64" s="252"/>
      <c r="DI64" s="252"/>
      <c r="DJ64" s="252"/>
      <c r="DK64" s="252"/>
      <c r="DL64" s="252"/>
      <c r="DM64" s="252"/>
      <c r="DN64" s="252"/>
      <c r="DO64" s="252"/>
      <c r="DP64" s="252"/>
      <c r="DQ64" s="252"/>
      <c r="DR64" s="252"/>
      <c r="DS64" s="252"/>
      <c r="DT64" s="252"/>
      <c r="DU64" s="252"/>
      <c r="DV64" s="252"/>
      <c r="DW64" s="252"/>
      <c r="DX64" s="252"/>
      <c r="DY64" s="252"/>
      <c r="DZ64" s="252"/>
      <c r="EA64" s="252"/>
      <c r="EB64" s="252"/>
      <c r="EC64" s="252"/>
      <c r="ED64" s="252"/>
      <c r="EE64" s="252"/>
      <c r="EF64" s="252"/>
      <c r="EG64" s="252"/>
      <c r="EH64" s="252"/>
      <c r="EI64" s="252"/>
      <c r="EJ64" s="252"/>
      <c r="EK64" s="252"/>
      <c r="EL64" s="252"/>
      <c r="EM64" s="252"/>
      <c r="EN64" s="252"/>
      <c r="EO64" s="252"/>
      <c r="EP64" s="252"/>
      <c r="EQ64" s="252"/>
    </row>
    <row r="65" spans="2:147" ht="12.75">
      <c r="B65" s="18">
        <f ca="1">TODAY()</f>
        <v>43782</v>
      </c>
      <c r="C65" s="23"/>
      <c r="D65" s="23"/>
      <c r="E65" s="330" t="s">
        <v>20</v>
      </c>
      <c r="F65" s="331"/>
      <c r="G65" s="331"/>
      <c r="H65" s="332"/>
      <c r="I65" s="313"/>
      <c r="J65" s="336"/>
      <c r="K65" s="336"/>
      <c r="L65" s="336"/>
      <c r="M65" s="336"/>
      <c r="N65" s="336"/>
      <c r="O65" s="336"/>
      <c r="P65" s="336"/>
      <c r="Q65" s="336"/>
      <c r="R65" s="336"/>
      <c r="S65" s="2"/>
      <c r="T65" s="2"/>
      <c r="U65" s="2"/>
      <c r="V65" s="2"/>
      <c r="W65" s="2"/>
      <c r="X65" s="2"/>
      <c r="Y65" s="2"/>
      <c r="Z65" s="2"/>
      <c r="AA65" s="2"/>
      <c r="AB65" s="2"/>
      <c r="AC65" s="2"/>
      <c r="AD65" s="2"/>
      <c r="AE65" s="2"/>
      <c r="AF65" s="2"/>
      <c r="AG65" s="2"/>
      <c r="AH65" s="2"/>
      <c r="AI65" s="2"/>
      <c r="AJ65" s="2"/>
      <c r="AK65" s="2"/>
      <c r="AL65" s="2"/>
      <c r="AM65" s="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2"/>
      <c r="BR65" s="252"/>
      <c r="BS65" s="252"/>
      <c r="BT65" s="252"/>
      <c r="BU65" s="252"/>
      <c r="BV65" s="252"/>
      <c r="BW65" s="252"/>
      <c r="BX65" s="252"/>
      <c r="BY65" s="252"/>
      <c r="BZ65" s="252"/>
      <c r="CA65" s="252"/>
      <c r="CB65" s="252"/>
      <c r="CC65" s="252"/>
      <c r="CD65" s="252"/>
      <c r="CE65" s="252"/>
      <c r="CF65" s="252"/>
      <c r="CG65" s="252"/>
      <c r="CH65" s="252"/>
      <c r="CI65" s="252"/>
      <c r="CJ65" s="252"/>
      <c r="CK65" s="252"/>
      <c r="CL65" s="252"/>
      <c r="CM65" s="252"/>
      <c r="CN65" s="252"/>
      <c r="CO65" s="252"/>
      <c r="CP65" s="252"/>
      <c r="CQ65" s="252"/>
      <c r="CR65" s="252"/>
      <c r="CS65" s="252"/>
      <c r="CT65" s="252"/>
      <c r="CU65" s="252"/>
      <c r="CV65" s="252"/>
      <c r="CW65" s="252"/>
      <c r="CX65" s="252"/>
      <c r="CY65" s="252"/>
      <c r="CZ65" s="252"/>
      <c r="DA65" s="252"/>
      <c r="DB65" s="252"/>
      <c r="DC65" s="252"/>
      <c r="DD65" s="252"/>
      <c r="DE65" s="252"/>
      <c r="DF65" s="252"/>
      <c r="DG65" s="252"/>
      <c r="DH65" s="252"/>
      <c r="DI65" s="252"/>
      <c r="DJ65" s="252"/>
      <c r="DK65" s="252"/>
      <c r="DL65" s="252"/>
      <c r="DM65" s="252"/>
      <c r="DN65" s="252"/>
      <c r="DO65" s="252"/>
      <c r="DP65" s="252"/>
      <c r="DQ65" s="252"/>
      <c r="DR65" s="252"/>
      <c r="DS65" s="252"/>
      <c r="DT65" s="252"/>
      <c r="DU65" s="252"/>
      <c r="DV65" s="252"/>
      <c r="DW65" s="252"/>
      <c r="DX65" s="252"/>
      <c r="DY65" s="252"/>
      <c r="DZ65" s="252"/>
      <c r="EA65" s="252"/>
      <c r="EB65" s="252"/>
      <c r="EC65" s="252"/>
      <c r="ED65" s="252"/>
      <c r="EE65" s="252"/>
      <c r="EF65" s="252"/>
      <c r="EG65" s="252"/>
      <c r="EH65" s="252"/>
      <c r="EI65" s="252"/>
      <c r="EJ65" s="252"/>
      <c r="EK65" s="252"/>
      <c r="EL65" s="252"/>
      <c r="EM65" s="252"/>
      <c r="EN65" s="252"/>
      <c r="EO65" s="252"/>
      <c r="EP65" s="252"/>
      <c r="EQ65" s="252"/>
    </row>
    <row r="66" spans="2:147" ht="12.75">
      <c r="B66" s="23"/>
      <c r="C66" s="23"/>
      <c r="D66" s="23"/>
      <c r="E66" s="330" t="s">
        <v>15</v>
      </c>
      <c r="F66" s="331"/>
      <c r="G66" s="331"/>
      <c r="H66" s="332"/>
      <c r="I66" s="313"/>
      <c r="J66" s="336"/>
      <c r="K66" s="336"/>
      <c r="L66" s="336"/>
      <c r="M66" s="336"/>
      <c r="N66" s="336"/>
      <c r="O66" s="336"/>
      <c r="P66" s="336"/>
      <c r="Q66" s="336"/>
      <c r="R66" s="336"/>
      <c r="S66" s="2"/>
      <c r="T66" s="2"/>
      <c r="U66" s="2"/>
      <c r="V66" s="2"/>
      <c r="W66" s="2"/>
      <c r="X66" s="2"/>
      <c r="Y66" s="2"/>
      <c r="Z66" s="2"/>
      <c r="AA66" s="2"/>
      <c r="AB66" s="2"/>
      <c r="AC66" s="2"/>
      <c r="AD66" s="2"/>
      <c r="AE66" s="2"/>
      <c r="AF66" s="2"/>
      <c r="AG66" s="2"/>
      <c r="AH66" s="2"/>
      <c r="AI66" s="2"/>
      <c r="AJ66" s="2"/>
      <c r="AK66" s="2"/>
      <c r="AL66" s="2"/>
      <c r="AM66" s="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52"/>
      <c r="BS66" s="252"/>
      <c r="BT66" s="252"/>
      <c r="BU66" s="252"/>
      <c r="BV66" s="252"/>
      <c r="BW66" s="252"/>
      <c r="BX66" s="252"/>
      <c r="BY66" s="252"/>
      <c r="BZ66" s="252"/>
      <c r="CA66" s="252"/>
      <c r="CB66" s="252"/>
      <c r="CC66" s="252"/>
      <c r="CD66" s="252"/>
      <c r="CE66" s="252"/>
      <c r="CF66" s="252"/>
      <c r="CG66" s="252"/>
      <c r="CH66" s="252"/>
      <c r="CI66" s="252"/>
      <c r="CJ66" s="252"/>
      <c r="CK66" s="252"/>
      <c r="CL66" s="252"/>
      <c r="CM66" s="252"/>
      <c r="CN66" s="252"/>
      <c r="CO66" s="252"/>
      <c r="CP66" s="252"/>
      <c r="CQ66" s="252"/>
      <c r="CR66" s="252"/>
      <c r="CS66" s="252"/>
      <c r="CT66" s="252"/>
      <c r="CU66" s="252"/>
      <c r="CV66" s="252"/>
      <c r="CW66" s="252"/>
      <c r="CX66" s="252"/>
      <c r="CY66" s="252"/>
      <c r="CZ66" s="252"/>
      <c r="DA66" s="252"/>
      <c r="DB66" s="252"/>
      <c r="DC66" s="252"/>
      <c r="DD66" s="252"/>
      <c r="DE66" s="252"/>
      <c r="DF66" s="252"/>
      <c r="DG66" s="252"/>
      <c r="DH66" s="252"/>
      <c r="DI66" s="252"/>
      <c r="DJ66" s="252"/>
      <c r="DK66" s="252"/>
      <c r="DL66" s="252"/>
      <c r="DM66" s="252"/>
      <c r="DN66" s="252"/>
      <c r="DO66" s="252"/>
      <c r="DP66" s="252"/>
      <c r="DQ66" s="252"/>
      <c r="DR66" s="252"/>
      <c r="DS66" s="252"/>
      <c r="DT66" s="252"/>
      <c r="DU66" s="252"/>
      <c r="DV66" s="252"/>
      <c r="DW66" s="252"/>
      <c r="DX66" s="252"/>
      <c r="DY66" s="252"/>
      <c r="DZ66" s="252"/>
      <c r="EA66" s="252"/>
      <c r="EB66" s="252"/>
      <c r="EC66" s="252"/>
      <c r="ED66" s="252"/>
      <c r="EE66" s="252"/>
      <c r="EF66" s="252"/>
      <c r="EG66" s="252"/>
      <c r="EH66" s="252"/>
      <c r="EI66" s="252"/>
      <c r="EJ66" s="252"/>
      <c r="EK66" s="252"/>
      <c r="EL66" s="252"/>
      <c r="EM66" s="252"/>
      <c r="EN66" s="252"/>
      <c r="EO66" s="252"/>
      <c r="EP66" s="252"/>
      <c r="EQ66" s="252"/>
    </row>
    <row r="67" spans="2:147" ht="12.75">
      <c r="B67" s="2"/>
      <c r="C67" s="2"/>
      <c r="D67" s="2"/>
      <c r="E67" s="2"/>
      <c r="F67" s="2"/>
      <c r="G67" s="2"/>
      <c r="H67" s="2"/>
      <c r="I67" s="2"/>
      <c r="J67" s="2"/>
      <c r="K67" s="2"/>
      <c r="L67" s="2"/>
      <c r="M67" s="2"/>
      <c r="N67" s="2"/>
      <c r="O67" s="2"/>
      <c r="P67" s="2"/>
      <c r="Q67" s="2"/>
      <c r="R67" s="24" t="s">
        <v>48</v>
      </c>
      <c r="S67" s="2"/>
      <c r="T67" s="2"/>
      <c r="U67" s="2"/>
      <c r="V67" s="2"/>
      <c r="W67" s="2"/>
      <c r="X67" s="2"/>
      <c r="Y67" s="2"/>
      <c r="Z67" s="2"/>
      <c r="AA67" s="2"/>
      <c r="AB67" s="2"/>
      <c r="AC67" s="2"/>
      <c r="AD67" s="2"/>
      <c r="AE67" s="2"/>
      <c r="AF67" s="2"/>
      <c r="AG67" s="2"/>
      <c r="AH67" s="2"/>
      <c r="AI67" s="2"/>
      <c r="AJ67" s="2"/>
      <c r="AK67" s="2"/>
      <c r="AL67" s="2"/>
      <c r="AM67" s="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2"/>
      <c r="BX67" s="252"/>
      <c r="BY67" s="252"/>
      <c r="BZ67" s="252"/>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c r="DD67" s="252"/>
      <c r="DE67" s="252"/>
      <c r="DF67" s="252"/>
      <c r="DG67" s="252"/>
      <c r="DH67" s="252"/>
      <c r="DI67" s="252"/>
      <c r="DJ67" s="252"/>
      <c r="DK67" s="252"/>
      <c r="DL67" s="252"/>
      <c r="DM67" s="252"/>
      <c r="DN67" s="252"/>
      <c r="DO67" s="252"/>
      <c r="DP67" s="252"/>
      <c r="DQ67" s="252"/>
      <c r="DR67" s="252"/>
      <c r="DS67" s="252"/>
      <c r="DT67" s="252"/>
      <c r="DU67" s="252"/>
      <c r="DV67" s="252"/>
      <c r="DW67" s="252"/>
      <c r="DX67" s="252"/>
      <c r="DY67" s="252"/>
      <c r="DZ67" s="252"/>
      <c r="EA67" s="252"/>
      <c r="EB67" s="252"/>
      <c r="EC67" s="252"/>
      <c r="ED67" s="252"/>
      <c r="EE67" s="252"/>
      <c r="EF67" s="252"/>
      <c r="EG67" s="252"/>
      <c r="EH67" s="252"/>
      <c r="EI67" s="252"/>
      <c r="EJ67" s="252"/>
      <c r="EK67" s="252"/>
      <c r="EL67" s="252"/>
      <c r="EM67" s="252"/>
      <c r="EN67" s="252"/>
      <c r="EO67" s="252"/>
      <c r="EP67" s="252"/>
      <c r="EQ67" s="252"/>
    </row>
    <row r="68" spans="2:147" ht="12.75">
      <c r="B68" s="304" t="s">
        <v>221</v>
      </c>
      <c r="C68" s="2"/>
      <c r="D68" s="2"/>
      <c r="E68" s="340" t="s">
        <v>225</v>
      </c>
      <c r="F68" s="341"/>
      <c r="G68" s="341"/>
      <c r="H68" s="509"/>
      <c r="I68" s="346"/>
      <c r="J68" s="346"/>
      <c r="K68" s="346"/>
      <c r="L68" s="394"/>
      <c r="M68" s="419" t="s">
        <v>227</v>
      </c>
      <c r="N68" s="346"/>
      <c r="O68" s="346"/>
      <c r="P68" s="346"/>
      <c r="Q68" s="346"/>
      <c r="R68" s="394"/>
      <c r="S68" s="2"/>
      <c r="T68" s="2"/>
      <c r="U68" s="2"/>
      <c r="V68" s="2"/>
      <c r="W68" s="2"/>
      <c r="X68" s="2"/>
      <c r="Y68" s="2"/>
      <c r="Z68" s="2"/>
      <c r="AA68" s="2"/>
      <c r="AB68" s="2"/>
      <c r="AC68" s="2"/>
      <c r="AD68" s="2"/>
      <c r="AE68" s="2"/>
      <c r="AF68" s="2"/>
      <c r="AG68" s="2"/>
      <c r="AH68" s="2"/>
      <c r="AI68" s="2"/>
      <c r="AJ68" s="2"/>
      <c r="AK68" s="2"/>
      <c r="AL68" s="2"/>
      <c r="AM68" s="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2"/>
      <c r="BZ68" s="252"/>
      <c r="CA68" s="252"/>
      <c r="CB68" s="252"/>
      <c r="CC68" s="252"/>
      <c r="CD68" s="252"/>
      <c r="CE68" s="252"/>
      <c r="CF68" s="252"/>
      <c r="CG68" s="252"/>
      <c r="CH68" s="252"/>
      <c r="CI68" s="252"/>
      <c r="CJ68" s="252"/>
      <c r="CK68" s="252"/>
      <c r="CL68" s="252"/>
      <c r="CM68" s="252"/>
      <c r="CN68" s="252"/>
      <c r="CO68" s="252"/>
      <c r="CP68" s="252"/>
      <c r="CQ68" s="252"/>
      <c r="CR68" s="252"/>
      <c r="CS68" s="252"/>
      <c r="CT68" s="252"/>
      <c r="CU68" s="252"/>
      <c r="CV68" s="252"/>
      <c r="CW68" s="252"/>
      <c r="CX68" s="252"/>
      <c r="CY68" s="252"/>
      <c r="CZ68" s="252"/>
      <c r="DA68" s="252"/>
      <c r="DB68" s="252"/>
      <c r="DC68" s="252"/>
      <c r="DD68" s="252"/>
      <c r="DE68" s="252"/>
      <c r="DF68" s="252"/>
      <c r="DG68" s="252"/>
      <c r="DH68" s="252"/>
      <c r="DI68" s="252"/>
      <c r="DJ68" s="252"/>
      <c r="DK68" s="252"/>
      <c r="DL68" s="252"/>
      <c r="DM68" s="252"/>
      <c r="DN68" s="252"/>
      <c r="DO68" s="252"/>
      <c r="DP68" s="252"/>
      <c r="DQ68" s="252"/>
      <c r="DR68" s="252"/>
      <c r="DS68" s="252"/>
      <c r="DT68" s="252"/>
      <c r="DU68" s="252"/>
      <c r="DV68" s="252"/>
      <c r="DW68" s="252"/>
      <c r="DX68" s="252"/>
      <c r="DY68" s="252"/>
      <c r="DZ68" s="252"/>
      <c r="EA68" s="252"/>
      <c r="EB68" s="252"/>
      <c r="EC68" s="252"/>
      <c r="ED68" s="252"/>
      <c r="EE68" s="252"/>
      <c r="EF68" s="252"/>
      <c r="EG68" s="252"/>
      <c r="EH68" s="252"/>
      <c r="EI68" s="252"/>
      <c r="EJ68" s="252"/>
      <c r="EK68" s="252"/>
      <c r="EL68" s="252"/>
      <c r="EM68" s="252"/>
      <c r="EN68" s="252"/>
      <c r="EO68" s="252"/>
      <c r="EP68" s="252"/>
      <c r="EQ68" s="252"/>
    </row>
    <row r="69" spans="2:147" ht="12.75">
      <c r="B69" s="307"/>
      <c r="C69" s="2"/>
      <c r="D69" s="2"/>
      <c r="E69" s="343"/>
      <c r="F69" s="293"/>
      <c r="G69" s="293"/>
      <c r="H69" s="513"/>
      <c r="I69" s="396"/>
      <c r="J69" s="396"/>
      <c r="K69" s="396"/>
      <c r="L69" s="397"/>
      <c r="M69" s="395"/>
      <c r="N69" s="396"/>
      <c r="O69" s="396"/>
      <c r="P69" s="396"/>
      <c r="Q69" s="396"/>
      <c r="R69" s="397"/>
      <c r="S69" s="2"/>
      <c r="T69" s="2"/>
      <c r="U69" s="2"/>
      <c r="V69" s="2"/>
      <c r="W69" s="2"/>
      <c r="X69" s="2"/>
      <c r="Y69" s="2"/>
      <c r="Z69" s="2"/>
      <c r="AA69" s="2"/>
      <c r="AB69" s="2"/>
      <c r="AC69" s="2"/>
      <c r="AD69" s="2"/>
      <c r="AE69" s="2"/>
      <c r="AF69" s="2"/>
      <c r="AG69" s="2"/>
      <c r="AH69" s="2"/>
      <c r="AI69" s="2"/>
      <c r="AJ69" s="2"/>
      <c r="AK69" s="2"/>
      <c r="AL69" s="2"/>
      <c r="AM69" s="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52"/>
      <c r="BW69" s="252"/>
      <c r="BX69" s="252"/>
      <c r="BY69" s="252"/>
      <c r="BZ69" s="252"/>
      <c r="CA69" s="252"/>
      <c r="CB69" s="252"/>
      <c r="CC69" s="252"/>
      <c r="CD69" s="252"/>
      <c r="CE69" s="252"/>
      <c r="CF69" s="252"/>
      <c r="CG69" s="252"/>
      <c r="CH69" s="252"/>
      <c r="CI69" s="252"/>
      <c r="CJ69" s="252"/>
      <c r="CK69" s="252"/>
      <c r="CL69" s="252"/>
      <c r="CM69" s="252"/>
      <c r="CN69" s="252"/>
      <c r="CO69" s="252"/>
      <c r="CP69" s="252"/>
      <c r="CQ69" s="252"/>
      <c r="CR69" s="252"/>
      <c r="CS69" s="252"/>
      <c r="CT69" s="252"/>
      <c r="CU69" s="252"/>
      <c r="CV69" s="252"/>
      <c r="CW69" s="252"/>
      <c r="CX69" s="252"/>
      <c r="CY69" s="252"/>
      <c r="CZ69" s="252"/>
      <c r="DA69" s="252"/>
      <c r="DB69" s="252"/>
      <c r="DC69" s="252"/>
      <c r="DD69" s="252"/>
      <c r="DE69" s="252"/>
      <c r="DF69" s="252"/>
      <c r="DG69" s="252"/>
      <c r="DH69" s="252"/>
      <c r="DI69" s="252"/>
      <c r="DJ69" s="252"/>
      <c r="DK69" s="252"/>
      <c r="DL69" s="252"/>
      <c r="DM69" s="252"/>
      <c r="DN69" s="252"/>
      <c r="DO69" s="252"/>
      <c r="DP69" s="252"/>
      <c r="DQ69" s="252"/>
      <c r="DR69" s="252"/>
      <c r="DS69" s="252"/>
      <c r="DT69" s="252"/>
      <c r="DU69" s="252"/>
      <c r="DV69" s="252"/>
      <c r="DW69" s="252"/>
      <c r="DX69" s="252"/>
      <c r="DY69" s="252"/>
      <c r="DZ69" s="252"/>
      <c r="EA69" s="252"/>
      <c r="EB69" s="252"/>
      <c r="EC69" s="252"/>
      <c r="ED69" s="252"/>
      <c r="EE69" s="252"/>
      <c r="EF69" s="252"/>
      <c r="EG69" s="252"/>
      <c r="EH69" s="252"/>
      <c r="EI69" s="252"/>
      <c r="EJ69" s="252"/>
      <c r="EK69" s="252"/>
      <c r="EL69" s="252"/>
      <c r="EM69" s="252"/>
      <c r="EN69" s="252"/>
      <c r="EO69" s="252"/>
      <c r="EP69" s="252"/>
      <c r="EQ69" s="252"/>
    </row>
    <row r="70" spans="2:147" ht="12.7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2"/>
      <c r="BR70" s="252"/>
      <c r="BS70" s="252"/>
      <c r="BT70" s="252"/>
      <c r="BU70" s="252"/>
      <c r="BV70" s="252"/>
      <c r="BW70" s="252"/>
      <c r="BX70" s="252"/>
      <c r="BY70" s="252"/>
      <c r="BZ70" s="252"/>
      <c r="CA70" s="252"/>
      <c r="CB70" s="252"/>
      <c r="CC70" s="252"/>
      <c r="CD70" s="252"/>
      <c r="CE70" s="252"/>
      <c r="CF70" s="252"/>
      <c r="CG70" s="252"/>
      <c r="CH70" s="252"/>
      <c r="CI70" s="252"/>
      <c r="CJ70" s="252"/>
      <c r="CK70" s="252"/>
      <c r="CL70" s="252"/>
      <c r="CM70" s="252"/>
      <c r="CN70" s="252"/>
      <c r="CO70" s="252"/>
      <c r="CP70" s="252"/>
      <c r="CQ70" s="252"/>
      <c r="CR70" s="252"/>
      <c r="CS70" s="252"/>
      <c r="CT70" s="252"/>
      <c r="CU70" s="252"/>
      <c r="CV70" s="252"/>
      <c r="CW70" s="252"/>
      <c r="CX70" s="252"/>
      <c r="CY70" s="252"/>
      <c r="CZ70" s="252"/>
      <c r="DA70" s="252"/>
      <c r="DB70" s="252"/>
      <c r="DC70" s="252"/>
      <c r="DD70" s="252"/>
      <c r="DE70" s="252"/>
      <c r="DF70" s="252"/>
      <c r="DG70" s="252"/>
      <c r="DH70" s="252"/>
      <c r="DI70" s="252"/>
      <c r="DJ70" s="252"/>
      <c r="DK70" s="252"/>
      <c r="DL70" s="252"/>
      <c r="DM70" s="252"/>
      <c r="DN70" s="252"/>
      <c r="DO70" s="252"/>
      <c r="DP70" s="252"/>
      <c r="DQ70" s="252"/>
      <c r="DR70" s="252"/>
      <c r="DS70" s="252"/>
      <c r="DT70" s="252"/>
      <c r="DU70" s="252"/>
      <c r="DV70" s="252"/>
      <c r="DW70" s="252"/>
      <c r="DX70" s="252"/>
      <c r="DY70" s="252"/>
      <c r="DZ70" s="252"/>
      <c r="EA70" s="252"/>
      <c r="EB70" s="252"/>
      <c r="EC70" s="252"/>
      <c r="ED70" s="252"/>
      <c r="EE70" s="252"/>
      <c r="EF70" s="252"/>
      <c r="EG70" s="252"/>
      <c r="EH70" s="252"/>
      <c r="EI70" s="252"/>
      <c r="EJ70" s="252"/>
      <c r="EK70" s="252"/>
      <c r="EL70" s="252"/>
      <c r="EM70" s="252"/>
      <c r="EN70" s="252"/>
      <c r="EO70" s="252"/>
      <c r="EP70" s="252"/>
      <c r="EQ70" s="252"/>
    </row>
    <row r="71" spans="2:147" ht="12.75">
      <c r="B71" s="7" t="s">
        <v>222</v>
      </c>
      <c r="C71" s="2"/>
      <c r="D71" s="2"/>
      <c r="E71" s="308"/>
      <c r="F71" s="309"/>
      <c r="G71" s="309"/>
      <c r="H71" s="841"/>
      <c r="I71" s="841"/>
      <c r="J71" s="841"/>
      <c r="K71" s="841"/>
      <c r="L71" s="842"/>
      <c r="M71" s="308"/>
      <c r="N71" s="309"/>
      <c r="O71" s="309"/>
      <c r="P71" s="309"/>
      <c r="Q71" s="309"/>
      <c r="R71" s="310"/>
      <c r="S71" s="2"/>
      <c r="T71" s="2"/>
      <c r="U71" s="2"/>
      <c r="V71" s="2"/>
      <c r="W71" s="2"/>
      <c r="X71" s="2"/>
      <c r="Y71" s="2"/>
      <c r="Z71" s="2"/>
      <c r="AA71" s="2"/>
      <c r="AB71" s="2"/>
      <c r="AC71" s="2"/>
      <c r="AD71" s="2"/>
      <c r="AE71" s="2"/>
      <c r="AF71" s="2"/>
      <c r="AG71" s="2"/>
      <c r="AH71" s="2"/>
      <c r="AI71" s="2"/>
      <c r="AJ71" s="2"/>
      <c r="AK71" s="2"/>
      <c r="AL71" s="2"/>
      <c r="AM71" s="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52"/>
      <c r="BS71" s="252"/>
      <c r="BT71" s="252"/>
      <c r="BU71" s="252"/>
      <c r="BV71" s="252"/>
      <c r="BW71" s="252"/>
      <c r="BX71" s="252"/>
      <c r="BY71" s="252"/>
      <c r="BZ71" s="252"/>
      <c r="CA71" s="252"/>
      <c r="CB71" s="252"/>
      <c r="CC71" s="252"/>
      <c r="CD71" s="252"/>
      <c r="CE71" s="252"/>
      <c r="CF71" s="252"/>
      <c r="CG71" s="252"/>
      <c r="CH71" s="252"/>
      <c r="CI71" s="252"/>
      <c r="CJ71" s="252"/>
      <c r="CK71" s="252"/>
      <c r="CL71" s="252"/>
      <c r="CM71" s="252"/>
      <c r="CN71" s="252"/>
      <c r="CO71" s="252"/>
      <c r="CP71" s="252"/>
      <c r="CQ71" s="252"/>
      <c r="CR71" s="252"/>
      <c r="CS71" s="252"/>
      <c r="CT71" s="252"/>
      <c r="CU71" s="252"/>
      <c r="CV71" s="252"/>
      <c r="CW71" s="252"/>
      <c r="CX71" s="252"/>
      <c r="CY71" s="252"/>
      <c r="CZ71" s="252"/>
      <c r="DA71" s="252"/>
      <c r="DB71" s="252"/>
      <c r="DC71" s="252"/>
      <c r="DD71" s="252"/>
      <c r="DE71" s="252"/>
      <c r="DF71" s="252"/>
      <c r="DG71" s="252"/>
      <c r="DH71" s="252"/>
      <c r="DI71" s="252"/>
      <c r="DJ71" s="252"/>
      <c r="DK71" s="252"/>
      <c r="DL71" s="252"/>
      <c r="DM71" s="252"/>
      <c r="DN71" s="252"/>
      <c r="DO71" s="252"/>
      <c r="DP71" s="252"/>
      <c r="DQ71" s="252"/>
      <c r="DR71" s="252"/>
      <c r="DS71" s="252"/>
      <c r="DT71" s="252"/>
      <c r="DU71" s="252"/>
      <c r="DV71" s="252"/>
      <c r="DW71" s="252"/>
      <c r="DX71" s="252"/>
      <c r="DY71" s="252"/>
      <c r="DZ71" s="252"/>
      <c r="EA71" s="252"/>
      <c r="EB71" s="252"/>
      <c r="EC71" s="252"/>
      <c r="ED71" s="252"/>
      <c r="EE71" s="252"/>
      <c r="EF71" s="252"/>
      <c r="EG71" s="252"/>
      <c r="EH71" s="252"/>
      <c r="EI71" s="252"/>
      <c r="EJ71" s="252"/>
      <c r="EK71" s="252"/>
      <c r="EL71" s="252"/>
      <c r="EM71" s="252"/>
      <c r="EN71" s="252"/>
      <c r="EO71" s="252"/>
      <c r="EP71" s="252"/>
      <c r="EQ71" s="252"/>
    </row>
    <row r="72" spans="2:147" ht="12.75">
      <c r="B72" s="7" t="s">
        <v>223</v>
      </c>
      <c r="C72" s="2"/>
      <c r="D72" s="2"/>
      <c r="E72" s="308"/>
      <c r="F72" s="309"/>
      <c r="G72" s="309"/>
      <c r="H72" s="841"/>
      <c r="I72" s="841"/>
      <c r="J72" s="841"/>
      <c r="K72" s="841"/>
      <c r="L72" s="842"/>
      <c r="M72" s="308"/>
      <c r="N72" s="309"/>
      <c r="O72" s="309"/>
      <c r="P72" s="309"/>
      <c r="Q72" s="309"/>
      <c r="R72" s="310"/>
      <c r="S72" s="2"/>
      <c r="T72" s="2"/>
      <c r="U72" s="2"/>
      <c r="V72" s="2"/>
      <c r="W72" s="2"/>
      <c r="X72" s="2"/>
      <c r="Y72" s="2"/>
      <c r="Z72" s="2"/>
      <c r="AA72" s="2"/>
      <c r="AB72" s="2"/>
      <c r="AC72" s="2"/>
      <c r="AD72" s="2"/>
      <c r="AE72" s="2"/>
      <c r="AF72" s="2"/>
      <c r="AG72" s="2"/>
      <c r="AH72" s="2"/>
      <c r="AI72" s="2"/>
      <c r="AJ72" s="2"/>
      <c r="AK72" s="2"/>
      <c r="AL72" s="2"/>
      <c r="AM72" s="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2"/>
      <c r="BX72" s="252"/>
      <c r="BY72" s="252"/>
      <c r="BZ72" s="252"/>
      <c r="CA72" s="252"/>
      <c r="CB72" s="252"/>
      <c r="CC72" s="252"/>
      <c r="CD72" s="252"/>
      <c r="CE72" s="252"/>
      <c r="CF72" s="252"/>
      <c r="CG72" s="252"/>
      <c r="CH72" s="252"/>
      <c r="CI72" s="252"/>
      <c r="CJ72" s="252"/>
      <c r="CK72" s="252"/>
      <c r="CL72" s="252"/>
      <c r="CM72" s="252"/>
      <c r="CN72" s="252"/>
      <c r="CO72" s="252"/>
      <c r="CP72" s="252"/>
      <c r="CQ72" s="252"/>
      <c r="CR72" s="252"/>
      <c r="CS72" s="252"/>
      <c r="CT72" s="252"/>
      <c r="CU72" s="252"/>
      <c r="CV72" s="252"/>
      <c r="CW72" s="252"/>
      <c r="CX72" s="252"/>
      <c r="CY72" s="252"/>
      <c r="CZ72" s="252"/>
      <c r="DA72" s="252"/>
      <c r="DB72" s="252"/>
      <c r="DC72" s="252"/>
      <c r="DD72" s="252"/>
      <c r="DE72" s="252"/>
      <c r="DF72" s="252"/>
      <c r="DG72" s="252"/>
      <c r="DH72" s="252"/>
      <c r="DI72" s="252"/>
      <c r="DJ72" s="252"/>
      <c r="DK72" s="252"/>
      <c r="DL72" s="252"/>
      <c r="DM72" s="252"/>
      <c r="DN72" s="252"/>
      <c r="DO72" s="252"/>
      <c r="DP72" s="252"/>
      <c r="DQ72" s="252"/>
      <c r="DR72" s="252"/>
      <c r="DS72" s="252"/>
      <c r="DT72" s="252"/>
      <c r="DU72" s="252"/>
      <c r="DV72" s="252"/>
      <c r="DW72" s="252"/>
      <c r="DX72" s="252"/>
      <c r="DY72" s="252"/>
      <c r="DZ72" s="252"/>
      <c r="EA72" s="252"/>
      <c r="EB72" s="252"/>
      <c r="EC72" s="252"/>
      <c r="ED72" s="252"/>
      <c r="EE72" s="252"/>
      <c r="EF72" s="252"/>
      <c r="EG72" s="252"/>
      <c r="EH72" s="252"/>
      <c r="EI72" s="252"/>
      <c r="EJ72" s="252"/>
      <c r="EK72" s="252"/>
      <c r="EL72" s="252"/>
      <c r="EM72" s="252"/>
      <c r="EN72" s="252"/>
      <c r="EO72" s="252"/>
      <c r="EP72" s="252"/>
      <c r="EQ72" s="252"/>
    </row>
    <row r="73" spans="2:147" ht="12.75">
      <c r="B73" s="7" t="s">
        <v>224</v>
      </c>
      <c r="C73" s="2"/>
      <c r="D73" s="2"/>
      <c r="E73" s="308"/>
      <c r="F73" s="309"/>
      <c r="G73" s="309"/>
      <c r="H73" s="841"/>
      <c r="I73" s="841"/>
      <c r="J73" s="841"/>
      <c r="K73" s="841"/>
      <c r="L73" s="842"/>
      <c r="M73" s="308"/>
      <c r="N73" s="309"/>
      <c r="O73" s="309"/>
      <c r="P73" s="309"/>
      <c r="Q73" s="309"/>
      <c r="R73" s="310"/>
      <c r="S73" s="2"/>
      <c r="T73" s="2"/>
      <c r="U73" s="2"/>
      <c r="V73" s="2"/>
      <c r="W73" s="2"/>
      <c r="X73" s="2"/>
      <c r="Y73" s="2"/>
      <c r="Z73" s="2"/>
      <c r="AA73" s="2"/>
      <c r="AB73" s="2"/>
      <c r="AC73" s="2"/>
      <c r="AD73" s="2"/>
      <c r="AE73" s="2"/>
      <c r="AF73" s="2"/>
      <c r="AG73" s="2"/>
      <c r="AH73" s="2"/>
      <c r="AI73" s="2"/>
      <c r="AJ73" s="2"/>
      <c r="AK73" s="2"/>
      <c r="AL73" s="2"/>
      <c r="AM73" s="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c r="BO73" s="252"/>
      <c r="BP73" s="252"/>
      <c r="BQ73" s="252"/>
      <c r="BR73" s="252"/>
      <c r="BS73" s="252"/>
      <c r="BT73" s="252"/>
      <c r="BU73" s="252"/>
      <c r="BV73" s="252"/>
      <c r="BW73" s="252"/>
      <c r="BX73" s="252"/>
      <c r="BY73" s="252"/>
      <c r="BZ73" s="252"/>
      <c r="CA73" s="252"/>
      <c r="CB73" s="252"/>
      <c r="CC73" s="252"/>
      <c r="CD73" s="252"/>
      <c r="CE73" s="252"/>
      <c r="CF73" s="252"/>
      <c r="CG73" s="252"/>
      <c r="CH73" s="252"/>
      <c r="CI73" s="252"/>
      <c r="CJ73" s="252"/>
      <c r="CK73" s="252"/>
      <c r="CL73" s="252"/>
      <c r="CM73" s="252"/>
      <c r="CN73" s="252"/>
      <c r="CO73" s="252"/>
      <c r="CP73" s="252"/>
      <c r="CQ73" s="252"/>
      <c r="CR73" s="252"/>
      <c r="CS73" s="252"/>
      <c r="CT73" s="252"/>
      <c r="CU73" s="252"/>
      <c r="CV73" s="252"/>
      <c r="CW73" s="252"/>
      <c r="CX73" s="252"/>
      <c r="CY73" s="252"/>
      <c r="CZ73" s="252"/>
      <c r="DA73" s="252"/>
      <c r="DB73" s="252"/>
      <c r="DC73" s="252"/>
      <c r="DD73" s="252"/>
      <c r="DE73" s="252"/>
      <c r="DF73" s="252"/>
      <c r="DG73" s="252"/>
      <c r="DH73" s="252"/>
      <c r="DI73" s="252"/>
      <c r="DJ73" s="252"/>
      <c r="DK73" s="252"/>
      <c r="DL73" s="252"/>
      <c r="DM73" s="252"/>
      <c r="DN73" s="252"/>
      <c r="DO73" s="252"/>
      <c r="DP73" s="252"/>
      <c r="DQ73" s="252"/>
      <c r="DR73" s="252"/>
      <c r="DS73" s="252"/>
      <c r="DT73" s="252"/>
      <c r="DU73" s="252"/>
      <c r="DV73" s="252"/>
      <c r="DW73" s="252"/>
      <c r="DX73" s="252"/>
      <c r="DY73" s="252"/>
      <c r="DZ73" s="252"/>
      <c r="EA73" s="252"/>
      <c r="EB73" s="252"/>
      <c r="EC73" s="252"/>
      <c r="ED73" s="252"/>
      <c r="EE73" s="252"/>
      <c r="EF73" s="252"/>
      <c r="EG73" s="252"/>
      <c r="EH73" s="252"/>
      <c r="EI73" s="252"/>
      <c r="EJ73" s="252"/>
      <c r="EK73" s="252"/>
      <c r="EL73" s="252"/>
      <c r="EM73" s="252"/>
      <c r="EN73" s="252"/>
      <c r="EO73" s="252"/>
      <c r="EP73" s="252"/>
      <c r="EQ73" s="252"/>
    </row>
    <row r="74" spans="2:147" ht="12.75">
      <c r="B74" s="2"/>
      <c r="C74" s="2"/>
      <c r="D74" s="2"/>
      <c r="E74" s="345" t="s">
        <v>226</v>
      </c>
      <c r="F74" s="346"/>
      <c r="G74" s="346"/>
      <c r="H74" s="346"/>
      <c r="I74" s="346"/>
      <c r="J74" s="346"/>
      <c r="K74" s="346"/>
      <c r="L74" s="346"/>
      <c r="M74" s="24"/>
      <c r="N74" s="25"/>
      <c r="O74" s="25"/>
      <c r="P74" s="25"/>
      <c r="Q74" s="25"/>
      <c r="R74" s="24" t="s">
        <v>47</v>
      </c>
      <c r="S74" s="2"/>
      <c r="T74" s="2"/>
      <c r="U74" s="2"/>
      <c r="V74" s="2"/>
      <c r="W74" s="2"/>
      <c r="X74" s="2"/>
      <c r="Y74" s="2"/>
      <c r="Z74" s="2"/>
      <c r="AA74" s="2"/>
      <c r="AB74" s="2"/>
      <c r="AC74" s="2"/>
      <c r="AD74" s="2"/>
      <c r="AE74" s="2"/>
      <c r="AF74" s="2"/>
      <c r="AG74" s="2"/>
      <c r="AH74" s="2"/>
      <c r="AI74" s="2"/>
      <c r="AJ74" s="2"/>
      <c r="AK74" s="2"/>
      <c r="AL74" s="2"/>
      <c r="AM74" s="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2"/>
      <c r="BQ74" s="252"/>
      <c r="BR74" s="252"/>
      <c r="BS74" s="252"/>
      <c r="BT74" s="252"/>
      <c r="BU74" s="252"/>
      <c r="BV74" s="252"/>
      <c r="BW74" s="252"/>
      <c r="BX74" s="252"/>
      <c r="BY74" s="252"/>
      <c r="BZ74" s="252"/>
      <c r="CA74" s="252"/>
      <c r="CB74" s="252"/>
      <c r="CC74" s="252"/>
      <c r="CD74" s="252"/>
      <c r="CE74" s="252"/>
      <c r="CF74" s="252"/>
      <c r="CG74" s="252"/>
      <c r="CH74" s="252"/>
      <c r="CI74" s="252"/>
      <c r="CJ74" s="252"/>
      <c r="CK74" s="252"/>
      <c r="CL74" s="252"/>
      <c r="CM74" s="252"/>
      <c r="CN74" s="252"/>
      <c r="CO74" s="252"/>
      <c r="CP74" s="252"/>
      <c r="CQ74" s="252"/>
      <c r="CR74" s="252"/>
      <c r="CS74" s="252"/>
      <c r="CT74" s="252"/>
      <c r="CU74" s="252"/>
      <c r="CV74" s="252"/>
      <c r="CW74" s="252"/>
      <c r="CX74" s="252"/>
      <c r="CY74" s="252"/>
      <c r="CZ74" s="252"/>
      <c r="DA74" s="252"/>
      <c r="DB74" s="252"/>
      <c r="DC74" s="252"/>
      <c r="DD74" s="252"/>
      <c r="DE74" s="252"/>
      <c r="DF74" s="252"/>
      <c r="DG74" s="252"/>
      <c r="DH74" s="252"/>
      <c r="DI74" s="252"/>
      <c r="DJ74" s="252"/>
      <c r="DK74" s="252"/>
      <c r="DL74" s="252"/>
      <c r="DM74" s="252"/>
      <c r="DN74" s="252"/>
      <c r="DO74" s="252"/>
      <c r="DP74" s="252"/>
      <c r="DQ74" s="252"/>
      <c r="DR74" s="252"/>
      <c r="DS74" s="252"/>
      <c r="DT74" s="252"/>
      <c r="DU74" s="252"/>
      <c r="DV74" s="252"/>
      <c r="DW74" s="252"/>
      <c r="DX74" s="252"/>
      <c r="DY74" s="252"/>
      <c r="DZ74" s="252"/>
      <c r="EA74" s="252"/>
      <c r="EB74" s="252"/>
      <c r="EC74" s="252"/>
      <c r="ED74" s="252"/>
      <c r="EE74" s="252"/>
      <c r="EF74" s="252"/>
      <c r="EG74" s="252"/>
      <c r="EH74" s="252"/>
      <c r="EI74" s="252"/>
      <c r="EJ74" s="252"/>
      <c r="EK74" s="252"/>
      <c r="EL74" s="252"/>
      <c r="EM74" s="252"/>
      <c r="EN74" s="252"/>
      <c r="EO74" s="252"/>
      <c r="EP74" s="252"/>
      <c r="EQ74" s="252"/>
    </row>
    <row r="75" spans="2:147"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2"/>
      <c r="BX75" s="252"/>
      <c r="BY75" s="252"/>
      <c r="BZ75" s="252"/>
      <c r="CA75" s="252"/>
      <c r="CB75" s="252"/>
      <c r="CC75" s="252"/>
      <c r="CD75" s="252"/>
      <c r="CE75" s="252"/>
      <c r="CF75" s="252"/>
      <c r="CG75" s="252"/>
      <c r="CH75" s="252"/>
      <c r="CI75" s="252"/>
      <c r="CJ75" s="252"/>
      <c r="CK75" s="252"/>
      <c r="CL75" s="252"/>
      <c r="CM75" s="252"/>
      <c r="CN75" s="252"/>
      <c r="CO75" s="252"/>
      <c r="CP75" s="252"/>
      <c r="CQ75" s="252"/>
      <c r="CR75" s="252"/>
      <c r="CS75" s="252"/>
      <c r="CT75" s="252"/>
      <c r="CU75" s="252"/>
      <c r="CV75" s="252"/>
      <c r="CW75" s="252"/>
      <c r="CX75" s="252"/>
      <c r="CY75" s="252"/>
      <c r="CZ75" s="252"/>
      <c r="DA75" s="252"/>
      <c r="DB75" s="252"/>
      <c r="DC75" s="252"/>
      <c r="DD75" s="252"/>
      <c r="DE75" s="252"/>
      <c r="DF75" s="252"/>
      <c r="DG75" s="252"/>
      <c r="DH75" s="252"/>
      <c r="DI75" s="252"/>
      <c r="DJ75" s="252"/>
      <c r="DK75" s="252"/>
      <c r="DL75" s="252"/>
      <c r="DM75" s="252"/>
      <c r="DN75" s="252"/>
      <c r="DO75" s="252"/>
      <c r="DP75" s="252"/>
      <c r="DQ75" s="252"/>
      <c r="DR75" s="252"/>
      <c r="DS75" s="252"/>
      <c r="DT75" s="252"/>
      <c r="DU75" s="252"/>
      <c r="DV75" s="252"/>
      <c r="DW75" s="252"/>
      <c r="DX75" s="252"/>
      <c r="DY75" s="252"/>
      <c r="DZ75" s="252"/>
      <c r="EA75" s="252"/>
      <c r="EB75" s="252"/>
      <c r="EC75" s="252"/>
      <c r="ED75" s="252"/>
      <c r="EE75" s="252"/>
      <c r="EF75" s="252"/>
      <c r="EG75" s="252"/>
      <c r="EH75" s="252"/>
      <c r="EI75" s="252"/>
      <c r="EJ75" s="252"/>
      <c r="EK75" s="252"/>
      <c r="EL75" s="252"/>
      <c r="EM75" s="252"/>
      <c r="EN75" s="252"/>
      <c r="EO75" s="252"/>
      <c r="EP75" s="252"/>
      <c r="EQ75" s="252"/>
    </row>
    <row r="76" spans="2:147"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2"/>
      <c r="BX76" s="252"/>
      <c r="BY76" s="252"/>
      <c r="BZ76" s="252"/>
      <c r="CA76" s="252"/>
      <c r="CB76" s="252"/>
      <c r="CC76" s="252"/>
      <c r="CD76" s="252"/>
      <c r="CE76" s="252"/>
      <c r="CF76" s="252"/>
      <c r="CG76" s="252"/>
      <c r="CH76" s="252"/>
      <c r="CI76" s="252"/>
      <c r="CJ76" s="252"/>
      <c r="CK76" s="252"/>
      <c r="CL76" s="252"/>
      <c r="CM76" s="252"/>
      <c r="CN76" s="252"/>
      <c r="CO76" s="252"/>
      <c r="CP76" s="252"/>
      <c r="CQ76" s="252"/>
      <c r="CR76" s="252"/>
      <c r="CS76" s="252"/>
      <c r="CT76" s="252"/>
      <c r="CU76" s="252"/>
      <c r="CV76" s="252"/>
      <c r="CW76" s="252"/>
      <c r="CX76" s="252"/>
      <c r="CY76" s="252"/>
      <c r="CZ76" s="252"/>
      <c r="DA76" s="252"/>
      <c r="DB76" s="252"/>
      <c r="DC76" s="252"/>
      <c r="DD76" s="252"/>
      <c r="DE76" s="252"/>
      <c r="DF76" s="252"/>
      <c r="DG76" s="252"/>
      <c r="DH76" s="252"/>
      <c r="DI76" s="252"/>
      <c r="DJ76" s="252"/>
      <c r="DK76" s="252"/>
      <c r="DL76" s="252"/>
      <c r="DM76" s="252"/>
      <c r="DN76" s="252"/>
      <c r="DO76" s="252"/>
      <c r="DP76" s="252"/>
      <c r="DQ76" s="252"/>
      <c r="DR76" s="252"/>
      <c r="DS76" s="252"/>
      <c r="DT76" s="252"/>
      <c r="DU76" s="252"/>
      <c r="DV76" s="252"/>
      <c r="DW76" s="252"/>
      <c r="DX76" s="252"/>
      <c r="DY76" s="252"/>
      <c r="DZ76" s="252"/>
      <c r="EA76" s="252"/>
      <c r="EB76" s="252"/>
      <c r="EC76" s="252"/>
      <c r="ED76" s="252"/>
      <c r="EE76" s="252"/>
      <c r="EF76" s="252"/>
      <c r="EG76" s="252"/>
      <c r="EH76" s="252"/>
      <c r="EI76" s="252"/>
      <c r="EJ76" s="252"/>
      <c r="EK76" s="252"/>
      <c r="EL76" s="252"/>
      <c r="EM76" s="252"/>
      <c r="EN76" s="252"/>
      <c r="EO76" s="252"/>
      <c r="EP76" s="252"/>
      <c r="EQ76" s="252"/>
    </row>
    <row r="77" spans="2:147"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252"/>
      <c r="BW77" s="252"/>
      <c r="BX77" s="252"/>
      <c r="BY77" s="252"/>
      <c r="BZ77" s="252"/>
      <c r="CA77" s="252"/>
      <c r="CB77" s="252"/>
      <c r="CC77" s="252"/>
      <c r="CD77" s="252"/>
      <c r="CE77" s="252"/>
      <c r="CF77" s="252"/>
      <c r="CG77" s="252"/>
      <c r="CH77" s="252"/>
      <c r="CI77" s="252"/>
      <c r="CJ77" s="252"/>
      <c r="CK77" s="252"/>
      <c r="CL77" s="252"/>
      <c r="CM77" s="252"/>
      <c r="CN77" s="252"/>
      <c r="CO77" s="252"/>
      <c r="CP77" s="252"/>
      <c r="CQ77" s="252"/>
      <c r="CR77" s="252"/>
      <c r="CS77" s="252"/>
      <c r="CT77" s="252"/>
      <c r="CU77" s="252"/>
      <c r="CV77" s="252"/>
      <c r="CW77" s="252"/>
      <c r="CX77" s="252"/>
      <c r="CY77" s="252"/>
      <c r="CZ77" s="252"/>
      <c r="DA77" s="252"/>
      <c r="DB77" s="252"/>
      <c r="DC77" s="252"/>
      <c r="DD77" s="252"/>
      <c r="DE77" s="252"/>
      <c r="DF77" s="252"/>
      <c r="DG77" s="252"/>
      <c r="DH77" s="252"/>
      <c r="DI77" s="252"/>
      <c r="DJ77" s="252"/>
      <c r="DK77" s="252"/>
      <c r="DL77" s="252"/>
      <c r="DM77" s="252"/>
      <c r="DN77" s="252"/>
      <c r="DO77" s="252"/>
      <c r="DP77" s="252"/>
      <c r="DQ77" s="252"/>
      <c r="DR77" s="252"/>
      <c r="DS77" s="252"/>
      <c r="DT77" s="252"/>
      <c r="DU77" s="252"/>
      <c r="DV77" s="252"/>
      <c r="DW77" s="252"/>
      <c r="DX77" s="252"/>
      <c r="DY77" s="252"/>
      <c r="DZ77" s="252"/>
      <c r="EA77" s="252"/>
      <c r="EB77" s="252"/>
      <c r="EC77" s="252"/>
      <c r="ED77" s="252"/>
      <c r="EE77" s="252"/>
      <c r="EF77" s="252"/>
      <c r="EG77" s="252"/>
      <c r="EH77" s="252"/>
      <c r="EI77" s="252"/>
      <c r="EJ77" s="252"/>
      <c r="EK77" s="252"/>
      <c r="EL77" s="252"/>
      <c r="EM77" s="252"/>
      <c r="EN77" s="252"/>
      <c r="EO77" s="252"/>
      <c r="EP77" s="252"/>
      <c r="EQ77" s="252"/>
    </row>
    <row r="78" spans="2:147"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2"/>
      <c r="BX78" s="252"/>
      <c r="BY78" s="252"/>
      <c r="BZ78" s="252"/>
      <c r="CA78" s="252"/>
      <c r="CB78" s="252"/>
      <c r="CC78" s="252"/>
      <c r="CD78" s="252"/>
      <c r="CE78" s="252"/>
      <c r="CF78" s="252"/>
      <c r="CG78" s="252"/>
      <c r="CH78" s="252"/>
      <c r="CI78" s="252"/>
      <c r="CJ78" s="252"/>
      <c r="CK78" s="252"/>
      <c r="CL78" s="252"/>
      <c r="CM78" s="252"/>
      <c r="CN78" s="252"/>
      <c r="CO78" s="252"/>
      <c r="CP78" s="252"/>
      <c r="CQ78" s="252"/>
      <c r="CR78" s="252"/>
      <c r="CS78" s="252"/>
      <c r="CT78" s="252"/>
      <c r="CU78" s="252"/>
      <c r="CV78" s="252"/>
      <c r="CW78" s="252"/>
      <c r="CX78" s="252"/>
      <c r="CY78" s="252"/>
      <c r="CZ78" s="252"/>
      <c r="DA78" s="252"/>
      <c r="DB78" s="252"/>
      <c r="DC78" s="252"/>
      <c r="DD78" s="252"/>
      <c r="DE78" s="252"/>
      <c r="DF78" s="252"/>
      <c r="DG78" s="252"/>
      <c r="DH78" s="252"/>
      <c r="DI78" s="252"/>
      <c r="DJ78" s="252"/>
      <c r="DK78" s="252"/>
      <c r="DL78" s="252"/>
      <c r="DM78" s="252"/>
      <c r="DN78" s="252"/>
      <c r="DO78" s="252"/>
      <c r="DP78" s="252"/>
      <c r="DQ78" s="252"/>
      <c r="DR78" s="252"/>
      <c r="DS78" s="252"/>
      <c r="DT78" s="252"/>
      <c r="DU78" s="252"/>
      <c r="DV78" s="252"/>
      <c r="DW78" s="252"/>
      <c r="DX78" s="252"/>
      <c r="DY78" s="252"/>
      <c r="DZ78" s="252"/>
      <c r="EA78" s="252"/>
      <c r="EB78" s="252"/>
      <c r="EC78" s="252"/>
      <c r="ED78" s="252"/>
      <c r="EE78" s="252"/>
      <c r="EF78" s="252"/>
      <c r="EG78" s="252"/>
      <c r="EH78" s="252"/>
      <c r="EI78" s="252"/>
      <c r="EJ78" s="252"/>
      <c r="EK78" s="252"/>
      <c r="EL78" s="252"/>
      <c r="EM78" s="252"/>
      <c r="EN78" s="252"/>
      <c r="EO78" s="252"/>
      <c r="EP78" s="252"/>
      <c r="EQ78" s="252"/>
    </row>
    <row r="79" spans="2:147"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252"/>
      <c r="BW79" s="252"/>
      <c r="BX79" s="252"/>
      <c r="BY79" s="252"/>
      <c r="BZ79" s="252"/>
      <c r="CA79" s="252"/>
      <c r="CB79" s="252"/>
      <c r="CC79" s="252"/>
      <c r="CD79" s="252"/>
      <c r="CE79" s="252"/>
      <c r="CF79" s="252"/>
      <c r="CG79" s="252"/>
      <c r="CH79" s="252"/>
      <c r="CI79" s="252"/>
      <c r="CJ79" s="252"/>
      <c r="CK79" s="252"/>
      <c r="CL79" s="252"/>
      <c r="CM79" s="252"/>
      <c r="CN79" s="252"/>
      <c r="CO79" s="252"/>
      <c r="CP79" s="252"/>
      <c r="CQ79" s="252"/>
      <c r="CR79" s="252"/>
      <c r="CS79" s="252"/>
      <c r="CT79" s="252"/>
      <c r="CU79" s="252"/>
      <c r="CV79" s="252"/>
      <c r="CW79" s="252"/>
      <c r="CX79" s="252"/>
      <c r="CY79" s="252"/>
      <c r="CZ79" s="252"/>
      <c r="DA79" s="252"/>
      <c r="DB79" s="252"/>
      <c r="DC79" s="252"/>
      <c r="DD79" s="252"/>
      <c r="DE79" s="252"/>
      <c r="DF79" s="252"/>
      <c r="DG79" s="252"/>
      <c r="DH79" s="252"/>
      <c r="DI79" s="252"/>
      <c r="DJ79" s="252"/>
      <c r="DK79" s="252"/>
      <c r="DL79" s="252"/>
      <c r="DM79" s="252"/>
      <c r="DN79" s="252"/>
      <c r="DO79" s="252"/>
      <c r="DP79" s="252"/>
      <c r="DQ79" s="252"/>
      <c r="DR79" s="252"/>
      <c r="DS79" s="252"/>
      <c r="DT79" s="252"/>
      <c r="DU79" s="252"/>
      <c r="DV79" s="252"/>
      <c r="DW79" s="252"/>
      <c r="DX79" s="252"/>
      <c r="DY79" s="252"/>
      <c r="DZ79" s="252"/>
      <c r="EA79" s="252"/>
      <c r="EB79" s="252"/>
      <c r="EC79" s="252"/>
      <c r="ED79" s="252"/>
      <c r="EE79" s="252"/>
      <c r="EF79" s="252"/>
      <c r="EG79" s="252"/>
      <c r="EH79" s="252"/>
      <c r="EI79" s="252"/>
      <c r="EJ79" s="252"/>
      <c r="EK79" s="252"/>
      <c r="EL79" s="252"/>
      <c r="EM79" s="252"/>
      <c r="EN79" s="252"/>
      <c r="EO79" s="252"/>
      <c r="EP79" s="252"/>
      <c r="EQ79" s="252"/>
    </row>
    <row r="80" spans="2:147"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252"/>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c r="CV80" s="252"/>
      <c r="CW80" s="252"/>
      <c r="CX80" s="252"/>
      <c r="CY80" s="252"/>
      <c r="CZ80" s="252"/>
      <c r="DA80" s="252"/>
      <c r="DB80" s="252"/>
      <c r="DC80" s="252"/>
      <c r="DD80" s="252"/>
      <c r="DE80" s="252"/>
      <c r="DF80" s="252"/>
      <c r="DG80" s="252"/>
      <c r="DH80" s="252"/>
      <c r="DI80" s="252"/>
      <c r="DJ80" s="252"/>
      <c r="DK80" s="252"/>
      <c r="DL80" s="252"/>
      <c r="DM80" s="252"/>
      <c r="DN80" s="252"/>
      <c r="DO80" s="252"/>
      <c r="DP80" s="252"/>
      <c r="DQ80" s="252"/>
      <c r="DR80" s="252"/>
      <c r="DS80" s="252"/>
      <c r="DT80" s="252"/>
      <c r="DU80" s="252"/>
      <c r="DV80" s="252"/>
      <c r="DW80" s="252"/>
      <c r="DX80" s="252"/>
      <c r="DY80" s="252"/>
      <c r="DZ80" s="252"/>
      <c r="EA80" s="252"/>
      <c r="EB80" s="252"/>
      <c r="EC80" s="252"/>
      <c r="ED80" s="252"/>
      <c r="EE80" s="252"/>
      <c r="EF80" s="252"/>
      <c r="EG80" s="252"/>
      <c r="EH80" s="252"/>
      <c r="EI80" s="252"/>
      <c r="EJ80" s="252"/>
      <c r="EK80" s="252"/>
      <c r="EL80" s="252"/>
      <c r="EM80" s="252"/>
      <c r="EN80" s="252"/>
      <c r="EO80" s="252"/>
      <c r="EP80" s="252"/>
      <c r="EQ80" s="252"/>
    </row>
    <row r="81" spans="2:147"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252"/>
      <c r="BU81" s="252"/>
      <c r="BV81" s="252"/>
      <c r="BW81" s="252"/>
      <c r="BX81" s="252"/>
      <c r="BY81" s="252"/>
      <c r="BZ81" s="252"/>
      <c r="CA81" s="252"/>
      <c r="CB81" s="252"/>
      <c r="CC81" s="252"/>
      <c r="CD81" s="252"/>
      <c r="CE81" s="252"/>
      <c r="CF81" s="252"/>
      <c r="CG81" s="252"/>
      <c r="CH81" s="252"/>
      <c r="CI81" s="252"/>
      <c r="CJ81" s="252"/>
      <c r="CK81" s="252"/>
      <c r="CL81" s="252"/>
      <c r="CM81" s="252"/>
      <c r="CN81" s="252"/>
      <c r="CO81" s="252"/>
      <c r="CP81" s="252"/>
      <c r="CQ81" s="252"/>
      <c r="CR81" s="252"/>
      <c r="CS81" s="252"/>
      <c r="CT81" s="252"/>
      <c r="CU81" s="252"/>
      <c r="CV81" s="252"/>
      <c r="CW81" s="252"/>
      <c r="CX81" s="252"/>
      <c r="CY81" s="252"/>
      <c r="CZ81" s="252"/>
      <c r="DA81" s="252"/>
      <c r="DB81" s="252"/>
      <c r="DC81" s="252"/>
      <c r="DD81" s="252"/>
      <c r="DE81" s="252"/>
      <c r="DF81" s="252"/>
      <c r="DG81" s="252"/>
      <c r="DH81" s="252"/>
      <c r="DI81" s="252"/>
      <c r="DJ81" s="252"/>
      <c r="DK81" s="252"/>
      <c r="DL81" s="252"/>
      <c r="DM81" s="252"/>
      <c r="DN81" s="252"/>
      <c r="DO81" s="252"/>
      <c r="DP81" s="252"/>
      <c r="DQ81" s="252"/>
      <c r="DR81" s="252"/>
      <c r="DS81" s="252"/>
      <c r="DT81" s="252"/>
      <c r="DU81" s="252"/>
      <c r="DV81" s="252"/>
      <c r="DW81" s="252"/>
      <c r="DX81" s="252"/>
      <c r="DY81" s="252"/>
      <c r="DZ81" s="252"/>
      <c r="EA81" s="252"/>
      <c r="EB81" s="252"/>
      <c r="EC81" s="252"/>
      <c r="ED81" s="252"/>
      <c r="EE81" s="252"/>
      <c r="EF81" s="252"/>
      <c r="EG81" s="252"/>
      <c r="EH81" s="252"/>
      <c r="EI81" s="252"/>
      <c r="EJ81" s="252"/>
      <c r="EK81" s="252"/>
      <c r="EL81" s="252"/>
      <c r="EM81" s="252"/>
      <c r="EN81" s="252"/>
      <c r="EO81" s="252"/>
      <c r="EP81" s="252"/>
      <c r="EQ81" s="252"/>
    </row>
    <row r="82" spans="2:147"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252"/>
      <c r="BU82" s="252"/>
      <c r="BV82" s="252"/>
      <c r="BW82" s="252"/>
      <c r="BX82" s="252"/>
      <c r="BY82" s="252"/>
      <c r="BZ82" s="252"/>
      <c r="CA82" s="252"/>
      <c r="CB82" s="252"/>
      <c r="CC82" s="252"/>
      <c r="CD82" s="252"/>
      <c r="CE82" s="252"/>
      <c r="CF82" s="252"/>
      <c r="CG82" s="252"/>
      <c r="CH82" s="252"/>
      <c r="CI82" s="252"/>
      <c r="CJ82" s="252"/>
      <c r="CK82" s="252"/>
      <c r="CL82" s="252"/>
      <c r="CM82" s="252"/>
      <c r="CN82" s="252"/>
      <c r="CO82" s="252"/>
      <c r="CP82" s="252"/>
      <c r="CQ82" s="252"/>
      <c r="CR82" s="252"/>
      <c r="CS82" s="252"/>
      <c r="CT82" s="252"/>
      <c r="CU82" s="252"/>
      <c r="CV82" s="252"/>
      <c r="CW82" s="252"/>
      <c r="CX82" s="252"/>
      <c r="CY82" s="252"/>
      <c r="CZ82" s="252"/>
      <c r="DA82" s="252"/>
      <c r="DB82" s="252"/>
      <c r="DC82" s="252"/>
      <c r="DD82" s="252"/>
      <c r="DE82" s="252"/>
      <c r="DF82" s="252"/>
      <c r="DG82" s="252"/>
      <c r="DH82" s="252"/>
      <c r="DI82" s="252"/>
      <c r="DJ82" s="252"/>
      <c r="DK82" s="252"/>
      <c r="DL82" s="252"/>
      <c r="DM82" s="252"/>
      <c r="DN82" s="252"/>
      <c r="DO82" s="252"/>
      <c r="DP82" s="252"/>
      <c r="DQ82" s="252"/>
      <c r="DR82" s="252"/>
      <c r="DS82" s="252"/>
      <c r="DT82" s="252"/>
      <c r="DU82" s="252"/>
      <c r="DV82" s="252"/>
      <c r="DW82" s="252"/>
      <c r="DX82" s="252"/>
      <c r="DY82" s="252"/>
      <c r="DZ82" s="252"/>
      <c r="EA82" s="252"/>
      <c r="EB82" s="252"/>
      <c r="EC82" s="252"/>
      <c r="ED82" s="252"/>
      <c r="EE82" s="252"/>
      <c r="EF82" s="252"/>
      <c r="EG82" s="252"/>
      <c r="EH82" s="252"/>
      <c r="EI82" s="252"/>
      <c r="EJ82" s="252"/>
      <c r="EK82" s="252"/>
      <c r="EL82" s="252"/>
      <c r="EM82" s="252"/>
      <c r="EN82" s="252"/>
      <c r="EO82" s="252"/>
      <c r="EP82" s="252"/>
      <c r="EQ82" s="252"/>
    </row>
    <row r="83" spans="2:147"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252"/>
      <c r="BU83" s="252"/>
      <c r="BV83" s="252"/>
      <c r="BW83" s="252"/>
      <c r="BX83" s="252"/>
      <c r="BY83" s="252"/>
      <c r="BZ83" s="252"/>
      <c r="CA83" s="252"/>
      <c r="CB83" s="252"/>
      <c r="CC83" s="252"/>
      <c r="CD83" s="252"/>
      <c r="CE83" s="252"/>
      <c r="CF83" s="252"/>
      <c r="CG83" s="252"/>
      <c r="CH83" s="252"/>
      <c r="CI83" s="252"/>
      <c r="CJ83" s="252"/>
      <c r="CK83" s="252"/>
      <c r="CL83" s="252"/>
      <c r="CM83" s="252"/>
      <c r="CN83" s="252"/>
      <c r="CO83" s="252"/>
      <c r="CP83" s="252"/>
      <c r="CQ83" s="252"/>
      <c r="CR83" s="252"/>
      <c r="CS83" s="252"/>
      <c r="CT83" s="252"/>
      <c r="CU83" s="252"/>
      <c r="CV83" s="252"/>
      <c r="CW83" s="252"/>
      <c r="CX83" s="252"/>
      <c r="CY83" s="252"/>
      <c r="CZ83" s="252"/>
      <c r="DA83" s="252"/>
      <c r="DB83" s="252"/>
      <c r="DC83" s="252"/>
      <c r="DD83" s="252"/>
      <c r="DE83" s="252"/>
      <c r="DF83" s="252"/>
      <c r="DG83" s="252"/>
      <c r="DH83" s="252"/>
      <c r="DI83" s="252"/>
      <c r="DJ83" s="252"/>
      <c r="DK83" s="252"/>
      <c r="DL83" s="252"/>
      <c r="DM83" s="252"/>
      <c r="DN83" s="252"/>
      <c r="DO83" s="252"/>
      <c r="DP83" s="252"/>
      <c r="DQ83" s="252"/>
      <c r="DR83" s="252"/>
      <c r="DS83" s="252"/>
      <c r="DT83" s="252"/>
      <c r="DU83" s="252"/>
      <c r="DV83" s="252"/>
      <c r="DW83" s="252"/>
      <c r="DX83" s="252"/>
      <c r="DY83" s="252"/>
      <c r="DZ83" s="252"/>
      <c r="EA83" s="252"/>
      <c r="EB83" s="252"/>
      <c r="EC83" s="252"/>
      <c r="ED83" s="252"/>
      <c r="EE83" s="252"/>
      <c r="EF83" s="252"/>
      <c r="EG83" s="252"/>
      <c r="EH83" s="252"/>
      <c r="EI83" s="252"/>
      <c r="EJ83" s="252"/>
      <c r="EK83" s="252"/>
      <c r="EL83" s="252"/>
      <c r="EM83" s="252"/>
      <c r="EN83" s="252"/>
      <c r="EO83" s="252"/>
      <c r="EP83" s="252"/>
      <c r="EQ83" s="252"/>
    </row>
    <row r="84" spans="2:147"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252"/>
      <c r="BU84" s="252"/>
      <c r="BV84" s="252"/>
      <c r="BW84" s="252"/>
      <c r="BX84" s="252"/>
      <c r="BY84" s="252"/>
      <c r="BZ84" s="252"/>
      <c r="CA84" s="252"/>
      <c r="CB84" s="252"/>
      <c r="CC84" s="252"/>
      <c r="CD84" s="252"/>
      <c r="CE84" s="252"/>
      <c r="CF84" s="252"/>
      <c r="CG84" s="252"/>
      <c r="CH84" s="252"/>
      <c r="CI84" s="252"/>
      <c r="CJ84" s="252"/>
      <c r="CK84" s="252"/>
      <c r="CL84" s="252"/>
      <c r="CM84" s="252"/>
      <c r="CN84" s="252"/>
      <c r="CO84" s="252"/>
      <c r="CP84" s="252"/>
      <c r="CQ84" s="252"/>
      <c r="CR84" s="252"/>
      <c r="CS84" s="252"/>
      <c r="CT84" s="252"/>
      <c r="CU84" s="252"/>
      <c r="CV84" s="252"/>
      <c r="CW84" s="252"/>
      <c r="CX84" s="252"/>
      <c r="CY84" s="252"/>
      <c r="CZ84" s="252"/>
      <c r="DA84" s="252"/>
      <c r="DB84" s="252"/>
      <c r="DC84" s="252"/>
      <c r="DD84" s="252"/>
      <c r="DE84" s="252"/>
      <c r="DF84" s="252"/>
      <c r="DG84" s="252"/>
      <c r="DH84" s="252"/>
      <c r="DI84" s="252"/>
      <c r="DJ84" s="252"/>
      <c r="DK84" s="252"/>
      <c r="DL84" s="252"/>
      <c r="DM84" s="252"/>
      <c r="DN84" s="252"/>
      <c r="DO84" s="252"/>
      <c r="DP84" s="252"/>
      <c r="DQ84" s="252"/>
      <c r="DR84" s="252"/>
      <c r="DS84" s="252"/>
      <c r="DT84" s="252"/>
      <c r="DU84" s="252"/>
      <c r="DV84" s="252"/>
      <c r="DW84" s="252"/>
      <c r="DX84" s="252"/>
      <c r="DY84" s="252"/>
      <c r="DZ84" s="252"/>
      <c r="EA84" s="252"/>
      <c r="EB84" s="252"/>
      <c r="EC84" s="252"/>
      <c r="ED84" s="252"/>
      <c r="EE84" s="252"/>
      <c r="EF84" s="252"/>
      <c r="EG84" s="252"/>
      <c r="EH84" s="252"/>
      <c r="EI84" s="252"/>
      <c r="EJ84" s="252"/>
      <c r="EK84" s="252"/>
      <c r="EL84" s="252"/>
      <c r="EM84" s="252"/>
      <c r="EN84" s="252"/>
      <c r="EO84" s="252"/>
      <c r="EP84" s="252"/>
      <c r="EQ84" s="252"/>
    </row>
    <row r="85" spans="2:147"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252"/>
      <c r="BU85" s="252"/>
      <c r="BV85" s="252"/>
      <c r="BW85" s="252"/>
      <c r="BX85" s="252"/>
      <c r="BY85" s="252"/>
      <c r="BZ85" s="252"/>
      <c r="CA85" s="252"/>
      <c r="CB85" s="252"/>
      <c r="CC85" s="252"/>
      <c r="CD85" s="252"/>
      <c r="CE85" s="252"/>
      <c r="CF85" s="252"/>
      <c r="CG85" s="252"/>
      <c r="CH85" s="252"/>
      <c r="CI85" s="252"/>
      <c r="CJ85" s="252"/>
      <c r="CK85" s="252"/>
      <c r="CL85" s="252"/>
      <c r="CM85" s="252"/>
      <c r="CN85" s="252"/>
      <c r="CO85" s="252"/>
      <c r="CP85" s="252"/>
      <c r="CQ85" s="252"/>
      <c r="CR85" s="252"/>
      <c r="CS85" s="252"/>
      <c r="CT85" s="252"/>
      <c r="CU85" s="252"/>
      <c r="CV85" s="252"/>
      <c r="CW85" s="252"/>
      <c r="CX85" s="252"/>
      <c r="CY85" s="252"/>
      <c r="CZ85" s="252"/>
      <c r="DA85" s="252"/>
      <c r="DB85" s="252"/>
      <c r="DC85" s="252"/>
      <c r="DD85" s="252"/>
      <c r="DE85" s="252"/>
      <c r="DF85" s="252"/>
      <c r="DG85" s="252"/>
      <c r="DH85" s="252"/>
      <c r="DI85" s="252"/>
      <c r="DJ85" s="252"/>
      <c r="DK85" s="252"/>
      <c r="DL85" s="252"/>
      <c r="DM85" s="252"/>
      <c r="DN85" s="252"/>
      <c r="DO85" s="252"/>
      <c r="DP85" s="252"/>
      <c r="DQ85" s="252"/>
      <c r="DR85" s="252"/>
      <c r="DS85" s="252"/>
      <c r="DT85" s="252"/>
      <c r="DU85" s="252"/>
      <c r="DV85" s="252"/>
      <c r="DW85" s="252"/>
      <c r="DX85" s="252"/>
      <c r="DY85" s="252"/>
      <c r="DZ85" s="252"/>
      <c r="EA85" s="252"/>
      <c r="EB85" s="252"/>
      <c r="EC85" s="252"/>
      <c r="ED85" s="252"/>
      <c r="EE85" s="252"/>
      <c r="EF85" s="252"/>
      <c r="EG85" s="252"/>
      <c r="EH85" s="252"/>
      <c r="EI85" s="252"/>
      <c r="EJ85" s="252"/>
      <c r="EK85" s="252"/>
      <c r="EL85" s="252"/>
      <c r="EM85" s="252"/>
      <c r="EN85" s="252"/>
      <c r="EO85" s="252"/>
      <c r="EP85" s="252"/>
      <c r="EQ85" s="252"/>
    </row>
    <row r="86" spans="2:147"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252"/>
      <c r="BU86" s="252"/>
      <c r="BV86" s="252"/>
      <c r="BW86" s="252"/>
      <c r="BX86" s="252"/>
      <c r="BY86" s="252"/>
      <c r="BZ86" s="252"/>
      <c r="CA86" s="252"/>
      <c r="CB86" s="252"/>
      <c r="CC86" s="252"/>
      <c r="CD86" s="252"/>
      <c r="CE86" s="252"/>
      <c r="CF86" s="252"/>
      <c r="CG86" s="252"/>
      <c r="CH86" s="252"/>
      <c r="CI86" s="252"/>
      <c r="CJ86" s="252"/>
      <c r="CK86" s="252"/>
      <c r="CL86" s="252"/>
      <c r="CM86" s="252"/>
      <c r="CN86" s="252"/>
      <c r="CO86" s="252"/>
      <c r="CP86" s="252"/>
      <c r="CQ86" s="252"/>
      <c r="CR86" s="252"/>
      <c r="CS86" s="252"/>
      <c r="CT86" s="252"/>
      <c r="CU86" s="252"/>
      <c r="CV86" s="252"/>
      <c r="CW86" s="252"/>
      <c r="CX86" s="252"/>
      <c r="CY86" s="252"/>
      <c r="CZ86" s="252"/>
      <c r="DA86" s="252"/>
      <c r="DB86" s="252"/>
      <c r="DC86" s="252"/>
      <c r="DD86" s="252"/>
      <c r="DE86" s="252"/>
      <c r="DF86" s="252"/>
      <c r="DG86" s="252"/>
      <c r="DH86" s="252"/>
      <c r="DI86" s="252"/>
      <c r="DJ86" s="252"/>
      <c r="DK86" s="252"/>
      <c r="DL86" s="252"/>
      <c r="DM86" s="252"/>
      <c r="DN86" s="252"/>
      <c r="DO86" s="252"/>
      <c r="DP86" s="252"/>
      <c r="DQ86" s="252"/>
      <c r="DR86" s="252"/>
      <c r="DS86" s="252"/>
      <c r="DT86" s="252"/>
      <c r="DU86" s="252"/>
      <c r="DV86" s="252"/>
      <c r="DW86" s="252"/>
      <c r="DX86" s="252"/>
      <c r="DY86" s="252"/>
      <c r="DZ86" s="252"/>
      <c r="EA86" s="252"/>
      <c r="EB86" s="252"/>
      <c r="EC86" s="252"/>
      <c r="ED86" s="252"/>
      <c r="EE86" s="252"/>
      <c r="EF86" s="252"/>
      <c r="EG86" s="252"/>
      <c r="EH86" s="252"/>
      <c r="EI86" s="252"/>
      <c r="EJ86" s="252"/>
      <c r="EK86" s="252"/>
      <c r="EL86" s="252"/>
      <c r="EM86" s="252"/>
      <c r="EN86" s="252"/>
      <c r="EO86" s="252"/>
      <c r="EP86" s="252"/>
      <c r="EQ86" s="252"/>
    </row>
    <row r="87" spans="2:147"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2"/>
      <c r="BN87" s="252"/>
      <c r="BO87" s="252"/>
      <c r="BP87" s="252"/>
      <c r="BQ87" s="252"/>
      <c r="BR87" s="252"/>
      <c r="BS87" s="252"/>
      <c r="BT87" s="252"/>
      <c r="BU87" s="252"/>
      <c r="BV87" s="252"/>
      <c r="BW87" s="252"/>
      <c r="BX87" s="252"/>
      <c r="BY87" s="252"/>
      <c r="BZ87" s="252"/>
      <c r="CA87" s="252"/>
      <c r="CB87" s="252"/>
      <c r="CC87" s="252"/>
      <c r="CD87" s="252"/>
      <c r="CE87" s="252"/>
      <c r="CF87" s="252"/>
      <c r="CG87" s="252"/>
      <c r="CH87" s="252"/>
      <c r="CI87" s="252"/>
      <c r="CJ87" s="252"/>
      <c r="CK87" s="252"/>
      <c r="CL87" s="252"/>
      <c r="CM87" s="252"/>
      <c r="CN87" s="252"/>
      <c r="CO87" s="252"/>
      <c r="CP87" s="252"/>
      <c r="CQ87" s="252"/>
      <c r="CR87" s="252"/>
      <c r="CS87" s="252"/>
      <c r="CT87" s="252"/>
      <c r="CU87" s="252"/>
      <c r="CV87" s="252"/>
      <c r="CW87" s="252"/>
      <c r="CX87" s="252"/>
      <c r="CY87" s="252"/>
      <c r="CZ87" s="252"/>
      <c r="DA87" s="252"/>
      <c r="DB87" s="252"/>
      <c r="DC87" s="252"/>
      <c r="DD87" s="252"/>
      <c r="DE87" s="252"/>
      <c r="DF87" s="252"/>
      <c r="DG87" s="252"/>
      <c r="DH87" s="252"/>
      <c r="DI87" s="252"/>
      <c r="DJ87" s="252"/>
      <c r="DK87" s="252"/>
      <c r="DL87" s="252"/>
      <c r="DM87" s="252"/>
      <c r="DN87" s="252"/>
      <c r="DO87" s="252"/>
      <c r="DP87" s="252"/>
      <c r="DQ87" s="252"/>
      <c r="DR87" s="252"/>
      <c r="DS87" s="252"/>
      <c r="DT87" s="252"/>
      <c r="DU87" s="252"/>
      <c r="DV87" s="252"/>
      <c r="DW87" s="252"/>
      <c r="DX87" s="252"/>
      <c r="DY87" s="252"/>
      <c r="DZ87" s="252"/>
      <c r="EA87" s="252"/>
      <c r="EB87" s="252"/>
      <c r="EC87" s="252"/>
      <c r="ED87" s="252"/>
      <c r="EE87" s="252"/>
      <c r="EF87" s="252"/>
      <c r="EG87" s="252"/>
      <c r="EH87" s="252"/>
      <c r="EI87" s="252"/>
      <c r="EJ87" s="252"/>
      <c r="EK87" s="252"/>
      <c r="EL87" s="252"/>
      <c r="EM87" s="252"/>
      <c r="EN87" s="252"/>
      <c r="EO87" s="252"/>
      <c r="EP87" s="252"/>
      <c r="EQ87" s="252"/>
    </row>
    <row r="88" spans="2:147"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52"/>
      <c r="AO88" s="252"/>
      <c r="AP88" s="252"/>
      <c r="AQ88" s="252"/>
      <c r="AR88" s="252"/>
      <c r="AS88" s="252"/>
      <c r="AT88" s="252"/>
      <c r="AU88" s="252"/>
      <c r="AV88" s="252"/>
      <c r="AW88" s="252"/>
      <c r="AX88" s="252"/>
      <c r="AY88" s="252"/>
      <c r="AZ88" s="252"/>
      <c r="BA88" s="252"/>
      <c r="BB88" s="252"/>
      <c r="BC88" s="252"/>
      <c r="BD88" s="252"/>
      <c r="BE88" s="252"/>
      <c r="BF88" s="252"/>
      <c r="BG88" s="252"/>
      <c r="BH88" s="252"/>
      <c r="BI88" s="252"/>
      <c r="BJ88" s="252"/>
      <c r="BK88" s="252"/>
      <c r="BL88" s="252"/>
      <c r="BM88" s="252"/>
      <c r="BN88" s="252"/>
      <c r="BO88" s="252"/>
      <c r="BP88" s="252"/>
      <c r="BQ88" s="252"/>
      <c r="BR88" s="252"/>
      <c r="BS88" s="252"/>
      <c r="BT88" s="252"/>
      <c r="BU88" s="252"/>
      <c r="BV88" s="252"/>
      <c r="BW88" s="252"/>
      <c r="BX88" s="252"/>
      <c r="BY88" s="252"/>
      <c r="BZ88" s="252"/>
      <c r="CA88" s="252"/>
      <c r="CB88" s="252"/>
      <c r="CC88" s="252"/>
      <c r="CD88" s="252"/>
      <c r="CE88" s="252"/>
      <c r="CF88" s="252"/>
      <c r="CG88" s="252"/>
      <c r="CH88" s="252"/>
      <c r="CI88" s="252"/>
      <c r="CJ88" s="252"/>
      <c r="CK88" s="252"/>
      <c r="CL88" s="252"/>
      <c r="CM88" s="252"/>
      <c r="CN88" s="252"/>
      <c r="CO88" s="252"/>
      <c r="CP88" s="252"/>
      <c r="CQ88" s="252"/>
      <c r="CR88" s="252"/>
      <c r="CS88" s="252"/>
      <c r="CT88" s="252"/>
      <c r="CU88" s="252"/>
      <c r="CV88" s="252"/>
      <c r="CW88" s="252"/>
      <c r="CX88" s="252"/>
      <c r="CY88" s="252"/>
      <c r="CZ88" s="252"/>
      <c r="DA88" s="252"/>
      <c r="DB88" s="252"/>
      <c r="DC88" s="252"/>
      <c r="DD88" s="252"/>
      <c r="DE88" s="252"/>
      <c r="DF88" s="252"/>
      <c r="DG88" s="252"/>
      <c r="DH88" s="252"/>
      <c r="DI88" s="252"/>
      <c r="DJ88" s="252"/>
      <c r="DK88" s="252"/>
      <c r="DL88" s="252"/>
      <c r="DM88" s="252"/>
      <c r="DN88" s="252"/>
      <c r="DO88" s="252"/>
      <c r="DP88" s="252"/>
      <c r="DQ88" s="252"/>
      <c r="DR88" s="252"/>
      <c r="DS88" s="252"/>
      <c r="DT88" s="252"/>
      <c r="DU88" s="252"/>
      <c r="DV88" s="252"/>
      <c r="DW88" s="252"/>
      <c r="DX88" s="252"/>
      <c r="DY88" s="252"/>
      <c r="DZ88" s="252"/>
      <c r="EA88" s="252"/>
      <c r="EB88" s="252"/>
      <c r="EC88" s="252"/>
      <c r="ED88" s="252"/>
      <c r="EE88" s="252"/>
      <c r="EF88" s="252"/>
      <c r="EG88" s="252"/>
      <c r="EH88" s="252"/>
      <c r="EI88" s="252"/>
      <c r="EJ88" s="252"/>
      <c r="EK88" s="252"/>
      <c r="EL88" s="252"/>
      <c r="EM88" s="252"/>
      <c r="EN88" s="252"/>
      <c r="EO88" s="252"/>
      <c r="EP88" s="252"/>
      <c r="EQ88" s="252"/>
    </row>
    <row r="89" spans="2:147"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2"/>
      <c r="BJ89" s="252"/>
      <c r="BK89" s="252"/>
      <c r="BL89" s="252"/>
      <c r="BM89" s="252"/>
      <c r="BN89" s="252"/>
      <c r="BO89" s="252"/>
      <c r="BP89" s="252"/>
      <c r="BQ89" s="252"/>
      <c r="BR89" s="252"/>
      <c r="BS89" s="252"/>
      <c r="BT89" s="252"/>
      <c r="BU89" s="252"/>
      <c r="BV89" s="252"/>
      <c r="BW89" s="252"/>
      <c r="BX89" s="252"/>
      <c r="BY89" s="252"/>
      <c r="BZ89" s="252"/>
      <c r="CA89" s="252"/>
      <c r="CB89" s="252"/>
      <c r="CC89" s="252"/>
      <c r="CD89" s="252"/>
      <c r="CE89" s="252"/>
      <c r="CF89" s="252"/>
      <c r="CG89" s="252"/>
      <c r="CH89" s="252"/>
      <c r="CI89" s="252"/>
      <c r="CJ89" s="252"/>
      <c r="CK89" s="252"/>
      <c r="CL89" s="252"/>
      <c r="CM89" s="252"/>
      <c r="CN89" s="252"/>
      <c r="CO89" s="252"/>
      <c r="CP89" s="252"/>
      <c r="CQ89" s="252"/>
      <c r="CR89" s="252"/>
      <c r="CS89" s="252"/>
      <c r="CT89" s="252"/>
      <c r="CU89" s="252"/>
      <c r="CV89" s="252"/>
      <c r="CW89" s="252"/>
      <c r="CX89" s="252"/>
      <c r="CY89" s="252"/>
      <c r="CZ89" s="252"/>
      <c r="DA89" s="252"/>
      <c r="DB89" s="252"/>
      <c r="DC89" s="252"/>
      <c r="DD89" s="252"/>
      <c r="DE89" s="252"/>
      <c r="DF89" s="252"/>
      <c r="DG89" s="252"/>
      <c r="DH89" s="252"/>
      <c r="DI89" s="252"/>
      <c r="DJ89" s="252"/>
      <c r="DK89" s="252"/>
      <c r="DL89" s="252"/>
      <c r="DM89" s="252"/>
      <c r="DN89" s="252"/>
      <c r="DO89" s="252"/>
      <c r="DP89" s="252"/>
      <c r="DQ89" s="252"/>
      <c r="DR89" s="252"/>
      <c r="DS89" s="252"/>
      <c r="DT89" s="252"/>
      <c r="DU89" s="252"/>
      <c r="DV89" s="252"/>
      <c r="DW89" s="252"/>
      <c r="DX89" s="252"/>
      <c r="DY89" s="252"/>
      <c r="DZ89" s="252"/>
      <c r="EA89" s="252"/>
      <c r="EB89" s="252"/>
      <c r="EC89" s="252"/>
      <c r="ED89" s="252"/>
      <c r="EE89" s="252"/>
      <c r="EF89" s="252"/>
      <c r="EG89" s="252"/>
      <c r="EH89" s="252"/>
      <c r="EI89" s="252"/>
      <c r="EJ89" s="252"/>
      <c r="EK89" s="252"/>
      <c r="EL89" s="252"/>
      <c r="EM89" s="252"/>
      <c r="EN89" s="252"/>
      <c r="EO89" s="252"/>
      <c r="EP89" s="252"/>
      <c r="EQ89" s="252"/>
    </row>
    <row r="90" spans="2:147"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c r="BJ90" s="252"/>
      <c r="BK90" s="252"/>
      <c r="BL90" s="252"/>
      <c r="BM90" s="252"/>
      <c r="BN90" s="252"/>
      <c r="BO90" s="252"/>
      <c r="BP90" s="252"/>
      <c r="BQ90" s="252"/>
      <c r="BR90" s="252"/>
      <c r="BS90" s="252"/>
      <c r="BT90" s="252"/>
      <c r="BU90" s="252"/>
      <c r="BV90" s="252"/>
      <c r="BW90" s="252"/>
      <c r="BX90" s="252"/>
      <c r="BY90" s="252"/>
      <c r="BZ90" s="252"/>
      <c r="CA90" s="252"/>
      <c r="CB90" s="252"/>
      <c r="CC90" s="252"/>
      <c r="CD90" s="252"/>
      <c r="CE90" s="252"/>
      <c r="CF90" s="252"/>
      <c r="CG90" s="252"/>
      <c r="CH90" s="252"/>
      <c r="CI90" s="252"/>
      <c r="CJ90" s="252"/>
      <c r="CK90" s="252"/>
      <c r="CL90" s="252"/>
      <c r="CM90" s="252"/>
      <c r="CN90" s="252"/>
      <c r="CO90" s="252"/>
      <c r="CP90" s="252"/>
      <c r="CQ90" s="252"/>
      <c r="CR90" s="252"/>
      <c r="CS90" s="252"/>
      <c r="CT90" s="252"/>
      <c r="CU90" s="252"/>
      <c r="CV90" s="252"/>
      <c r="CW90" s="252"/>
      <c r="CX90" s="252"/>
      <c r="CY90" s="252"/>
      <c r="CZ90" s="252"/>
      <c r="DA90" s="252"/>
      <c r="DB90" s="252"/>
      <c r="DC90" s="252"/>
      <c r="DD90" s="252"/>
      <c r="DE90" s="252"/>
      <c r="DF90" s="252"/>
      <c r="DG90" s="252"/>
      <c r="DH90" s="252"/>
      <c r="DI90" s="252"/>
      <c r="DJ90" s="252"/>
      <c r="DK90" s="252"/>
      <c r="DL90" s="252"/>
      <c r="DM90" s="252"/>
      <c r="DN90" s="252"/>
      <c r="DO90" s="252"/>
      <c r="DP90" s="252"/>
      <c r="DQ90" s="252"/>
      <c r="DR90" s="252"/>
      <c r="DS90" s="252"/>
      <c r="DT90" s="252"/>
      <c r="DU90" s="252"/>
      <c r="DV90" s="252"/>
      <c r="DW90" s="252"/>
      <c r="DX90" s="252"/>
      <c r="DY90" s="252"/>
      <c r="DZ90" s="252"/>
      <c r="EA90" s="252"/>
      <c r="EB90" s="252"/>
      <c r="EC90" s="252"/>
      <c r="ED90" s="252"/>
      <c r="EE90" s="252"/>
      <c r="EF90" s="252"/>
      <c r="EG90" s="252"/>
      <c r="EH90" s="252"/>
      <c r="EI90" s="252"/>
      <c r="EJ90" s="252"/>
      <c r="EK90" s="252"/>
      <c r="EL90" s="252"/>
      <c r="EM90" s="252"/>
      <c r="EN90" s="252"/>
      <c r="EO90" s="252"/>
      <c r="EP90" s="252"/>
      <c r="EQ90" s="252"/>
    </row>
    <row r="91" spans="2:147"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52"/>
      <c r="AO91" s="252"/>
      <c r="AP91" s="252"/>
      <c r="AQ91" s="252"/>
      <c r="AR91" s="252"/>
      <c r="AS91" s="252"/>
      <c r="AT91" s="252"/>
      <c r="AU91" s="252"/>
      <c r="AV91" s="252"/>
      <c r="AW91" s="252"/>
      <c r="AX91" s="252"/>
      <c r="AY91" s="252"/>
      <c r="AZ91" s="252"/>
      <c r="BA91" s="252"/>
      <c r="BB91" s="252"/>
      <c r="BC91" s="252"/>
      <c r="BD91" s="252"/>
      <c r="BE91" s="252"/>
      <c r="BF91" s="252"/>
      <c r="BG91" s="252"/>
      <c r="BH91" s="252"/>
      <c r="BI91" s="252"/>
      <c r="BJ91" s="252"/>
      <c r="BK91" s="252"/>
      <c r="BL91" s="252"/>
      <c r="BM91" s="252"/>
      <c r="BN91" s="252"/>
      <c r="BO91" s="252"/>
      <c r="BP91" s="252"/>
      <c r="BQ91" s="252"/>
      <c r="BR91" s="252"/>
      <c r="BS91" s="252"/>
      <c r="BT91" s="252"/>
      <c r="BU91" s="252"/>
      <c r="BV91" s="252"/>
      <c r="BW91" s="252"/>
      <c r="BX91" s="252"/>
      <c r="BY91" s="252"/>
      <c r="BZ91" s="252"/>
      <c r="CA91" s="252"/>
      <c r="CB91" s="252"/>
      <c r="CC91" s="252"/>
      <c r="CD91" s="252"/>
      <c r="CE91" s="252"/>
      <c r="CF91" s="252"/>
      <c r="CG91" s="252"/>
      <c r="CH91" s="252"/>
      <c r="CI91" s="252"/>
      <c r="CJ91" s="252"/>
      <c r="CK91" s="252"/>
      <c r="CL91" s="252"/>
      <c r="CM91" s="252"/>
      <c r="CN91" s="252"/>
      <c r="CO91" s="252"/>
      <c r="CP91" s="252"/>
      <c r="CQ91" s="252"/>
      <c r="CR91" s="252"/>
      <c r="CS91" s="252"/>
      <c r="CT91" s="252"/>
      <c r="CU91" s="252"/>
      <c r="CV91" s="252"/>
      <c r="CW91" s="252"/>
      <c r="CX91" s="252"/>
      <c r="CY91" s="252"/>
      <c r="CZ91" s="252"/>
      <c r="DA91" s="252"/>
      <c r="DB91" s="252"/>
      <c r="DC91" s="252"/>
      <c r="DD91" s="252"/>
      <c r="DE91" s="252"/>
      <c r="DF91" s="252"/>
      <c r="DG91" s="252"/>
      <c r="DH91" s="252"/>
      <c r="DI91" s="252"/>
      <c r="DJ91" s="252"/>
      <c r="DK91" s="252"/>
      <c r="DL91" s="252"/>
      <c r="DM91" s="252"/>
      <c r="DN91" s="252"/>
      <c r="DO91" s="252"/>
      <c r="DP91" s="252"/>
      <c r="DQ91" s="252"/>
      <c r="DR91" s="252"/>
      <c r="DS91" s="252"/>
      <c r="DT91" s="252"/>
      <c r="DU91" s="252"/>
      <c r="DV91" s="252"/>
      <c r="DW91" s="252"/>
      <c r="DX91" s="252"/>
      <c r="DY91" s="252"/>
      <c r="DZ91" s="252"/>
      <c r="EA91" s="252"/>
      <c r="EB91" s="252"/>
      <c r="EC91" s="252"/>
      <c r="ED91" s="252"/>
      <c r="EE91" s="252"/>
      <c r="EF91" s="252"/>
      <c r="EG91" s="252"/>
      <c r="EH91" s="252"/>
      <c r="EI91" s="252"/>
      <c r="EJ91" s="252"/>
      <c r="EK91" s="252"/>
      <c r="EL91" s="252"/>
      <c r="EM91" s="252"/>
      <c r="EN91" s="252"/>
      <c r="EO91" s="252"/>
      <c r="EP91" s="252"/>
      <c r="EQ91" s="252"/>
    </row>
    <row r="92" spans="2:147"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52"/>
      <c r="AO92" s="252"/>
      <c r="AP92" s="252"/>
      <c r="AQ92" s="252"/>
      <c r="AR92" s="252"/>
      <c r="AS92" s="252"/>
      <c r="AT92" s="252"/>
      <c r="AU92" s="252"/>
      <c r="AV92" s="252"/>
      <c r="AW92" s="252"/>
      <c r="AX92" s="252"/>
      <c r="AY92" s="252"/>
      <c r="AZ92" s="252"/>
      <c r="BA92" s="252"/>
      <c r="BB92" s="252"/>
      <c r="BC92" s="252"/>
      <c r="BD92" s="252"/>
      <c r="BE92" s="252"/>
      <c r="BF92" s="252"/>
      <c r="BG92" s="252"/>
      <c r="BH92" s="252"/>
      <c r="BI92" s="252"/>
      <c r="BJ92" s="252"/>
      <c r="BK92" s="252"/>
      <c r="BL92" s="252"/>
      <c r="BM92" s="252"/>
      <c r="BN92" s="252"/>
      <c r="BO92" s="252"/>
      <c r="BP92" s="252"/>
      <c r="BQ92" s="252"/>
      <c r="BR92" s="252"/>
      <c r="BS92" s="252"/>
      <c r="BT92" s="252"/>
      <c r="BU92" s="252"/>
      <c r="BV92" s="252"/>
      <c r="BW92" s="252"/>
      <c r="BX92" s="252"/>
      <c r="BY92" s="252"/>
      <c r="BZ92" s="252"/>
      <c r="CA92" s="252"/>
      <c r="CB92" s="252"/>
      <c r="CC92" s="252"/>
      <c r="CD92" s="252"/>
      <c r="CE92" s="252"/>
      <c r="CF92" s="252"/>
      <c r="CG92" s="252"/>
      <c r="CH92" s="252"/>
      <c r="CI92" s="252"/>
      <c r="CJ92" s="252"/>
      <c r="CK92" s="252"/>
      <c r="CL92" s="252"/>
      <c r="CM92" s="252"/>
      <c r="CN92" s="252"/>
      <c r="CO92" s="252"/>
      <c r="CP92" s="252"/>
      <c r="CQ92" s="252"/>
      <c r="CR92" s="252"/>
      <c r="CS92" s="252"/>
      <c r="CT92" s="252"/>
      <c r="CU92" s="252"/>
      <c r="CV92" s="252"/>
      <c r="CW92" s="252"/>
      <c r="CX92" s="252"/>
      <c r="CY92" s="252"/>
      <c r="CZ92" s="252"/>
      <c r="DA92" s="252"/>
      <c r="DB92" s="252"/>
      <c r="DC92" s="252"/>
      <c r="DD92" s="252"/>
      <c r="DE92" s="252"/>
      <c r="DF92" s="252"/>
      <c r="DG92" s="252"/>
      <c r="DH92" s="252"/>
      <c r="DI92" s="252"/>
      <c r="DJ92" s="252"/>
      <c r="DK92" s="252"/>
      <c r="DL92" s="252"/>
      <c r="DM92" s="252"/>
      <c r="DN92" s="252"/>
      <c r="DO92" s="252"/>
      <c r="DP92" s="252"/>
      <c r="DQ92" s="252"/>
      <c r="DR92" s="252"/>
      <c r="DS92" s="252"/>
      <c r="DT92" s="252"/>
      <c r="DU92" s="252"/>
      <c r="DV92" s="252"/>
      <c r="DW92" s="252"/>
      <c r="DX92" s="252"/>
      <c r="DY92" s="252"/>
      <c r="DZ92" s="252"/>
      <c r="EA92" s="252"/>
      <c r="EB92" s="252"/>
      <c r="EC92" s="252"/>
      <c r="ED92" s="252"/>
      <c r="EE92" s="252"/>
      <c r="EF92" s="252"/>
      <c r="EG92" s="252"/>
      <c r="EH92" s="252"/>
      <c r="EI92" s="252"/>
      <c r="EJ92" s="252"/>
      <c r="EK92" s="252"/>
      <c r="EL92" s="252"/>
      <c r="EM92" s="252"/>
      <c r="EN92" s="252"/>
      <c r="EO92" s="252"/>
      <c r="EP92" s="252"/>
      <c r="EQ92" s="252"/>
    </row>
    <row r="93" spans="2:147"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52"/>
      <c r="AO93" s="252"/>
      <c r="AP93" s="252"/>
      <c r="AQ93" s="252"/>
      <c r="AR93" s="252"/>
      <c r="AS93" s="252"/>
      <c r="AT93" s="252"/>
      <c r="AU93" s="252"/>
      <c r="AV93" s="252"/>
      <c r="AW93" s="252"/>
      <c r="AX93" s="252"/>
      <c r="AY93" s="252"/>
      <c r="AZ93" s="252"/>
      <c r="BA93" s="252"/>
      <c r="BB93" s="252"/>
      <c r="BC93" s="252"/>
      <c r="BD93" s="252"/>
      <c r="BE93" s="252"/>
      <c r="BF93" s="252"/>
      <c r="BG93" s="252"/>
      <c r="BH93" s="252"/>
      <c r="BI93" s="252"/>
      <c r="BJ93" s="252"/>
      <c r="BK93" s="252"/>
      <c r="BL93" s="252"/>
      <c r="BM93" s="252"/>
      <c r="BN93" s="252"/>
      <c r="BO93" s="252"/>
      <c r="BP93" s="252"/>
      <c r="BQ93" s="252"/>
      <c r="BR93" s="252"/>
      <c r="BS93" s="252"/>
      <c r="BT93" s="252"/>
      <c r="BU93" s="252"/>
      <c r="BV93" s="252"/>
      <c r="BW93" s="252"/>
      <c r="BX93" s="252"/>
      <c r="BY93" s="252"/>
      <c r="BZ93" s="252"/>
      <c r="CA93" s="252"/>
      <c r="CB93" s="252"/>
      <c r="CC93" s="252"/>
      <c r="CD93" s="252"/>
      <c r="CE93" s="252"/>
      <c r="CF93" s="252"/>
      <c r="CG93" s="252"/>
      <c r="CH93" s="252"/>
      <c r="CI93" s="252"/>
      <c r="CJ93" s="252"/>
      <c r="CK93" s="252"/>
      <c r="CL93" s="252"/>
      <c r="CM93" s="252"/>
      <c r="CN93" s="252"/>
      <c r="CO93" s="252"/>
      <c r="CP93" s="252"/>
      <c r="CQ93" s="252"/>
      <c r="CR93" s="252"/>
      <c r="CS93" s="252"/>
      <c r="CT93" s="252"/>
      <c r="CU93" s="252"/>
      <c r="CV93" s="252"/>
      <c r="CW93" s="252"/>
      <c r="CX93" s="252"/>
      <c r="CY93" s="252"/>
      <c r="CZ93" s="252"/>
      <c r="DA93" s="252"/>
      <c r="DB93" s="252"/>
      <c r="DC93" s="252"/>
      <c r="DD93" s="252"/>
      <c r="DE93" s="252"/>
      <c r="DF93" s="252"/>
      <c r="DG93" s="252"/>
      <c r="DH93" s="252"/>
      <c r="DI93" s="252"/>
      <c r="DJ93" s="252"/>
      <c r="DK93" s="252"/>
      <c r="DL93" s="252"/>
      <c r="DM93" s="252"/>
      <c r="DN93" s="252"/>
      <c r="DO93" s="252"/>
      <c r="DP93" s="252"/>
      <c r="DQ93" s="252"/>
      <c r="DR93" s="252"/>
      <c r="DS93" s="252"/>
      <c r="DT93" s="252"/>
      <c r="DU93" s="252"/>
      <c r="DV93" s="252"/>
      <c r="DW93" s="252"/>
      <c r="DX93" s="252"/>
      <c r="DY93" s="252"/>
      <c r="DZ93" s="252"/>
      <c r="EA93" s="252"/>
      <c r="EB93" s="252"/>
      <c r="EC93" s="252"/>
      <c r="ED93" s="252"/>
      <c r="EE93" s="252"/>
      <c r="EF93" s="252"/>
      <c r="EG93" s="252"/>
      <c r="EH93" s="252"/>
      <c r="EI93" s="252"/>
      <c r="EJ93" s="252"/>
      <c r="EK93" s="252"/>
      <c r="EL93" s="252"/>
      <c r="EM93" s="252"/>
      <c r="EN93" s="252"/>
      <c r="EO93" s="252"/>
      <c r="EP93" s="252"/>
      <c r="EQ93" s="252"/>
    </row>
    <row r="94" spans="2:147"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52"/>
      <c r="AO94" s="252"/>
      <c r="AP94" s="252"/>
      <c r="AQ94" s="252"/>
      <c r="AR94" s="252"/>
      <c r="AS94" s="252"/>
      <c r="AT94" s="252"/>
      <c r="AU94" s="252"/>
      <c r="AV94" s="252"/>
      <c r="AW94" s="252"/>
      <c r="AX94" s="252"/>
      <c r="AY94" s="252"/>
      <c r="AZ94" s="252"/>
      <c r="BA94" s="252"/>
      <c r="BB94" s="252"/>
      <c r="BC94" s="252"/>
      <c r="BD94" s="252"/>
      <c r="BE94" s="252"/>
      <c r="BF94" s="252"/>
      <c r="BG94" s="252"/>
      <c r="BH94" s="252"/>
      <c r="BI94" s="252"/>
      <c r="BJ94" s="252"/>
      <c r="BK94" s="252"/>
      <c r="BL94" s="252"/>
      <c r="BM94" s="252"/>
      <c r="BN94" s="252"/>
      <c r="BO94" s="252"/>
      <c r="BP94" s="252"/>
      <c r="BQ94" s="252"/>
      <c r="BR94" s="252"/>
      <c r="BS94" s="252"/>
      <c r="BT94" s="252"/>
      <c r="BU94" s="252"/>
      <c r="BV94" s="252"/>
      <c r="BW94" s="252"/>
      <c r="BX94" s="252"/>
      <c r="BY94" s="252"/>
      <c r="BZ94" s="252"/>
      <c r="CA94" s="252"/>
      <c r="CB94" s="252"/>
      <c r="CC94" s="252"/>
      <c r="CD94" s="252"/>
      <c r="CE94" s="252"/>
      <c r="CF94" s="252"/>
      <c r="CG94" s="252"/>
      <c r="CH94" s="252"/>
      <c r="CI94" s="252"/>
      <c r="CJ94" s="252"/>
      <c r="CK94" s="252"/>
      <c r="CL94" s="252"/>
      <c r="CM94" s="252"/>
      <c r="CN94" s="252"/>
      <c r="CO94" s="252"/>
      <c r="CP94" s="252"/>
      <c r="CQ94" s="252"/>
      <c r="CR94" s="252"/>
      <c r="CS94" s="252"/>
      <c r="CT94" s="252"/>
      <c r="CU94" s="252"/>
      <c r="CV94" s="252"/>
      <c r="CW94" s="252"/>
      <c r="CX94" s="252"/>
      <c r="CY94" s="252"/>
      <c r="CZ94" s="252"/>
      <c r="DA94" s="252"/>
      <c r="DB94" s="252"/>
      <c r="DC94" s="252"/>
      <c r="DD94" s="252"/>
      <c r="DE94" s="252"/>
      <c r="DF94" s="252"/>
      <c r="DG94" s="252"/>
      <c r="DH94" s="252"/>
      <c r="DI94" s="252"/>
      <c r="DJ94" s="252"/>
      <c r="DK94" s="252"/>
      <c r="DL94" s="252"/>
      <c r="DM94" s="252"/>
      <c r="DN94" s="252"/>
      <c r="DO94" s="252"/>
      <c r="DP94" s="252"/>
      <c r="DQ94" s="252"/>
      <c r="DR94" s="252"/>
      <c r="DS94" s="252"/>
      <c r="DT94" s="252"/>
      <c r="DU94" s="252"/>
      <c r="DV94" s="252"/>
      <c r="DW94" s="252"/>
      <c r="DX94" s="252"/>
      <c r="DY94" s="252"/>
      <c r="DZ94" s="252"/>
      <c r="EA94" s="252"/>
      <c r="EB94" s="252"/>
      <c r="EC94" s="252"/>
      <c r="ED94" s="252"/>
      <c r="EE94" s="252"/>
      <c r="EF94" s="252"/>
      <c r="EG94" s="252"/>
      <c r="EH94" s="252"/>
      <c r="EI94" s="252"/>
      <c r="EJ94" s="252"/>
      <c r="EK94" s="252"/>
      <c r="EL94" s="252"/>
      <c r="EM94" s="252"/>
      <c r="EN94" s="252"/>
      <c r="EO94" s="252"/>
      <c r="EP94" s="252"/>
      <c r="EQ94" s="252"/>
    </row>
    <row r="95" spans="2:147"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52"/>
      <c r="AO95" s="252"/>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c r="BP95" s="252"/>
      <c r="BQ95" s="252"/>
      <c r="BR95" s="252"/>
      <c r="BS95" s="252"/>
      <c r="BT95" s="252"/>
      <c r="BU95" s="252"/>
      <c r="BV95" s="252"/>
      <c r="BW95" s="252"/>
      <c r="BX95" s="252"/>
      <c r="BY95" s="252"/>
      <c r="BZ95" s="252"/>
      <c r="CA95" s="252"/>
      <c r="CB95" s="252"/>
      <c r="CC95" s="252"/>
      <c r="CD95" s="252"/>
      <c r="CE95" s="252"/>
      <c r="CF95" s="252"/>
      <c r="CG95" s="252"/>
      <c r="CH95" s="252"/>
      <c r="CI95" s="252"/>
      <c r="CJ95" s="252"/>
      <c r="CK95" s="252"/>
      <c r="CL95" s="252"/>
      <c r="CM95" s="252"/>
      <c r="CN95" s="252"/>
      <c r="CO95" s="252"/>
      <c r="CP95" s="252"/>
      <c r="CQ95" s="252"/>
      <c r="CR95" s="252"/>
      <c r="CS95" s="252"/>
      <c r="CT95" s="252"/>
      <c r="CU95" s="252"/>
      <c r="CV95" s="252"/>
      <c r="CW95" s="252"/>
      <c r="CX95" s="252"/>
      <c r="CY95" s="252"/>
      <c r="CZ95" s="252"/>
      <c r="DA95" s="252"/>
      <c r="DB95" s="252"/>
      <c r="DC95" s="252"/>
      <c r="DD95" s="252"/>
      <c r="DE95" s="252"/>
      <c r="DF95" s="252"/>
      <c r="DG95" s="252"/>
      <c r="DH95" s="252"/>
      <c r="DI95" s="252"/>
      <c r="DJ95" s="252"/>
      <c r="DK95" s="252"/>
      <c r="DL95" s="252"/>
      <c r="DM95" s="252"/>
      <c r="DN95" s="252"/>
      <c r="DO95" s="252"/>
      <c r="DP95" s="252"/>
      <c r="DQ95" s="252"/>
      <c r="DR95" s="252"/>
      <c r="DS95" s="252"/>
      <c r="DT95" s="252"/>
      <c r="DU95" s="252"/>
      <c r="DV95" s="252"/>
      <c r="DW95" s="252"/>
      <c r="DX95" s="252"/>
      <c r="DY95" s="252"/>
      <c r="DZ95" s="252"/>
      <c r="EA95" s="252"/>
      <c r="EB95" s="252"/>
      <c r="EC95" s="252"/>
      <c r="ED95" s="252"/>
      <c r="EE95" s="252"/>
      <c r="EF95" s="252"/>
      <c r="EG95" s="252"/>
      <c r="EH95" s="252"/>
      <c r="EI95" s="252"/>
      <c r="EJ95" s="252"/>
      <c r="EK95" s="252"/>
      <c r="EL95" s="252"/>
      <c r="EM95" s="252"/>
      <c r="EN95" s="252"/>
      <c r="EO95" s="252"/>
      <c r="EP95" s="252"/>
      <c r="EQ95" s="252"/>
    </row>
    <row r="96" spans="2:147"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2"/>
      <c r="BQ96" s="252"/>
      <c r="BR96" s="252"/>
      <c r="BS96" s="252"/>
      <c r="BT96" s="252"/>
      <c r="BU96" s="252"/>
      <c r="BV96" s="252"/>
      <c r="BW96" s="252"/>
      <c r="BX96" s="252"/>
      <c r="BY96" s="252"/>
      <c r="BZ96" s="252"/>
      <c r="CA96" s="252"/>
      <c r="CB96" s="252"/>
      <c r="CC96" s="252"/>
      <c r="CD96" s="252"/>
      <c r="CE96" s="252"/>
      <c r="CF96" s="252"/>
      <c r="CG96" s="252"/>
      <c r="CH96" s="252"/>
      <c r="CI96" s="252"/>
      <c r="CJ96" s="252"/>
      <c r="CK96" s="252"/>
      <c r="CL96" s="252"/>
      <c r="CM96" s="252"/>
      <c r="CN96" s="252"/>
      <c r="CO96" s="252"/>
      <c r="CP96" s="252"/>
      <c r="CQ96" s="252"/>
      <c r="CR96" s="252"/>
      <c r="CS96" s="252"/>
      <c r="CT96" s="252"/>
      <c r="CU96" s="252"/>
      <c r="CV96" s="252"/>
      <c r="CW96" s="252"/>
      <c r="CX96" s="252"/>
      <c r="CY96" s="252"/>
      <c r="CZ96" s="252"/>
      <c r="DA96" s="252"/>
      <c r="DB96" s="252"/>
      <c r="DC96" s="252"/>
      <c r="DD96" s="252"/>
      <c r="DE96" s="252"/>
      <c r="DF96" s="252"/>
      <c r="DG96" s="252"/>
      <c r="DH96" s="252"/>
      <c r="DI96" s="252"/>
      <c r="DJ96" s="252"/>
      <c r="DK96" s="252"/>
      <c r="DL96" s="252"/>
      <c r="DM96" s="252"/>
      <c r="DN96" s="252"/>
      <c r="DO96" s="252"/>
      <c r="DP96" s="252"/>
      <c r="DQ96" s="252"/>
      <c r="DR96" s="252"/>
      <c r="DS96" s="252"/>
      <c r="DT96" s="252"/>
      <c r="DU96" s="252"/>
      <c r="DV96" s="252"/>
      <c r="DW96" s="252"/>
      <c r="DX96" s="252"/>
      <c r="DY96" s="252"/>
      <c r="DZ96" s="252"/>
      <c r="EA96" s="252"/>
      <c r="EB96" s="252"/>
      <c r="EC96" s="252"/>
      <c r="ED96" s="252"/>
      <c r="EE96" s="252"/>
      <c r="EF96" s="252"/>
      <c r="EG96" s="252"/>
      <c r="EH96" s="252"/>
      <c r="EI96" s="252"/>
      <c r="EJ96" s="252"/>
      <c r="EK96" s="252"/>
      <c r="EL96" s="252"/>
      <c r="EM96" s="252"/>
      <c r="EN96" s="252"/>
      <c r="EO96" s="252"/>
      <c r="EP96" s="252"/>
      <c r="EQ96" s="252"/>
    </row>
    <row r="97" spans="2:147"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52"/>
      <c r="AO97" s="252"/>
      <c r="AP97" s="252"/>
      <c r="AQ97" s="252"/>
      <c r="AR97" s="252"/>
      <c r="AS97" s="252"/>
      <c r="AT97" s="252"/>
      <c r="AU97" s="252"/>
      <c r="AV97" s="252"/>
      <c r="AW97" s="252"/>
      <c r="AX97" s="252"/>
      <c r="AY97" s="252"/>
      <c r="AZ97" s="252"/>
      <c r="BA97" s="252"/>
      <c r="BB97" s="252"/>
      <c r="BC97" s="252"/>
      <c r="BD97" s="252"/>
      <c r="BE97" s="252"/>
      <c r="BF97" s="252"/>
      <c r="BG97" s="252"/>
      <c r="BH97" s="252"/>
      <c r="BI97" s="252"/>
      <c r="BJ97" s="252"/>
      <c r="BK97" s="252"/>
      <c r="BL97" s="252"/>
      <c r="BM97" s="252"/>
      <c r="BN97" s="252"/>
      <c r="BO97" s="252"/>
      <c r="BP97" s="252"/>
      <c r="BQ97" s="252"/>
      <c r="BR97" s="252"/>
      <c r="BS97" s="252"/>
      <c r="BT97" s="252"/>
      <c r="BU97" s="252"/>
      <c r="BV97" s="252"/>
      <c r="BW97" s="252"/>
      <c r="BX97" s="252"/>
      <c r="BY97" s="252"/>
      <c r="BZ97" s="252"/>
      <c r="CA97" s="252"/>
      <c r="CB97" s="252"/>
      <c r="CC97" s="252"/>
      <c r="CD97" s="252"/>
      <c r="CE97" s="252"/>
      <c r="CF97" s="252"/>
      <c r="CG97" s="252"/>
      <c r="CH97" s="252"/>
      <c r="CI97" s="252"/>
      <c r="CJ97" s="252"/>
      <c r="CK97" s="252"/>
      <c r="CL97" s="252"/>
      <c r="CM97" s="252"/>
      <c r="CN97" s="252"/>
      <c r="CO97" s="252"/>
      <c r="CP97" s="252"/>
      <c r="CQ97" s="252"/>
      <c r="CR97" s="252"/>
      <c r="CS97" s="252"/>
      <c r="CT97" s="252"/>
      <c r="CU97" s="252"/>
      <c r="CV97" s="252"/>
      <c r="CW97" s="252"/>
      <c r="CX97" s="252"/>
      <c r="CY97" s="252"/>
      <c r="CZ97" s="252"/>
      <c r="DA97" s="252"/>
      <c r="DB97" s="252"/>
      <c r="DC97" s="252"/>
      <c r="DD97" s="252"/>
      <c r="DE97" s="252"/>
      <c r="DF97" s="252"/>
      <c r="DG97" s="252"/>
      <c r="DH97" s="252"/>
      <c r="DI97" s="252"/>
      <c r="DJ97" s="252"/>
      <c r="DK97" s="252"/>
      <c r="DL97" s="252"/>
      <c r="DM97" s="252"/>
      <c r="DN97" s="252"/>
      <c r="DO97" s="252"/>
      <c r="DP97" s="252"/>
      <c r="DQ97" s="252"/>
      <c r="DR97" s="252"/>
      <c r="DS97" s="252"/>
      <c r="DT97" s="252"/>
      <c r="DU97" s="252"/>
      <c r="DV97" s="252"/>
      <c r="DW97" s="252"/>
      <c r="DX97" s="252"/>
      <c r="DY97" s="252"/>
      <c r="DZ97" s="252"/>
      <c r="EA97" s="252"/>
      <c r="EB97" s="252"/>
      <c r="EC97" s="252"/>
      <c r="ED97" s="252"/>
      <c r="EE97" s="252"/>
      <c r="EF97" s="252"/>
      <c r="EG97" s="252"/>
      <c r="EH97" s="252"/>
      <c r="EI97" s="252"/>
      <c r="EJ97" s="252"/>
      <c r="EK97" s="252"/>
      <c r="EL97" s="252"/>
      <c r="EM97" s="252"/>
      <c r="EN97" s="252"/>
      <c r="EO97" s="252"/>
      <c r="EP97" s="252"/>
      <c r="EQ97" s="252"/>
    </row>
    <row r="98" spans="2:147"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52"/>
      <c r="AO98" s="252"/>
      <c r="AP98" s="252"/>
      <c r="AQ98" s="252"/>
      <c r="AR98" s="252"/>
      <c r="AS98" s="252"/>
      <c r="AT98" s="252"/>
      <c r="AU98" s="252"/>
      <c r="AV98" s="252"/>
      <c r="AW98" s="252"/>
      <c r="AX98" s="252"/>
      <c r="AY98" s="252"/>
      <c r="AZ98" s="252"/>
      <c r="BA98" s="252"/>
      <c r="BB98" s="252"/>
      <c r="BC98" s="252"/>
      <c r="BD98" s="252"/>
      <c r="BE98" s="252"/>
      <c r="BF98" s="252"/>
      <c r="BG98" s="252"/>
      <c r="BH98" s="252"/>
      <c r="BI98" s="252"/>
      <c r="BJ98" s="252"/>
      <c r="BK98" s="252"/>
      <c r="BL98" s="252"/>
      <c r="BM98" s="252"/>
      <c r="BN98" s="252"/>
      <c r="BO98" s="252"/>
      <c r="BP98" s="252"/>
      <c r="BQ98" s="252"/>
      <c r="BR98" s="252"/>
      <c r="BS98" s="252"/>
      <c r="BT98" s="252"/>
      <c r="BU98" s="252"/>
      <c r="BV98" s="252"/>
      <c r="BW98" s="252"/>
      <c r="BX98" s="252"/>
      <c r="BY98" s="252"/>
      <c r="BZ98" s="252"/>
      <c r="CA98" s="252"/>
      <c r="CB98" s="252"/>
      <c r="CC98" s="252"/>
      <c r="CD98" s="252"/>
      <c r="CE98" s="252"/>
      <c r="CF98" s="252"/>
      <c r="CG98" s="252"/>
      <c r="CH98" s="252"/>
      <c r="CI98" s="252"/>
      <c r="CJ98" s="252"/>
      <c r="CK98" s="252"/>
      <c r="CL98" s="252"/>
      <c r="CM98" s="252"/>
      <c r="CN98" s="252"/>
      <c r="CO98" s="252"/>
      <c r="CP98" s="252"/>
      <c r="CQ98" s="252"/>
      <c r="CR98" s="252"/>
      <c r="CS98" s="252"/>
      <c r="CT98" s="252"/>
      <c r="CU98" s="252"/>
      <c r="CV98" s="252"/>
      <c r="CW98" s="252"/>
      <c r="CX98" s="252"/>
      <c r="CY98" s="252"/>
      <c r="CZ98" s="252"/>
      <c r="DA98" s="252"/>
      <c r="DB98" s="252"/>
      <c r="DC98" s="252"/>
      <c r="DD98" s="252"/>
      <c r="DE98" s="252"/>
      <c r="DF98" s="252"/>
      <c r="DG98" s="252"/>
      <c r="DH98" s="252"/>
      <c r="DI98" s="252"/>
      <c r="DJ98" s="252"/>
      <c r="DK98" s="252"/>
      <c r="DL98" s="252"/>
      <c r="DM98" s="252"/>
      <c r="DN98" s="252"/>
      <c r="DO98" s="252"/>
      <c r="DP98" s="252"/>
      <c r="DQ98" s="252"/>
      <c r="DR98" s="252"/>
      <c r="DS98" s="252"/>
      <c r="DT98" s="252"/>
      <c r="DU98" s="252"/>
      <c r="DV98" s="252"/>
      <c r="DW98" s="252"/>
      <c r="DX98" s="252"/>
      <c r="DY98" s="252"/>
      <c r="DZ98" s="252"/>
      <c r="EA98" s="252"/>
      <c r="EB98" s="252"/>
      <c r="EC98" s="252"/>
      <c r="ED98" s="252"/>
      <c r="EE98" s="252"/>
      <c r="EF98" s="252"/>
      <c r="EG98" s="252"/>
      <c r="EH98" s="252"/>
      <c r="EI98" s="252"/>
      <c r="EJ98" s="252"/>
      <c r="EK98" s="252"/>
      <c r="EL98" s="252"/>
      <c r="EM98" s="252"/>
      <c r="EN98" s="252"/>
      <c r="EO98" s="252"/>
      <c r="EP98" s="252"/>
      <c r="EQ98" s="252"/>
    </row>
    <row r="99" spans="2:147"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52"/>
      <c r="AO99" s="252"/>
      <c r="AP99" s="252"/>
      <c r="AQ99" s="252"/>
      <c r="AR99" s="252"/>
      <c r="AS99" s="252"/>
      <c r="AT99" s="252"/>
      <c r="AU99" s="252"/>
      <c r="AV99" s="252"/>
      <c r="AW99" s="252"/>
      <c r="AX99" s="252"/>
      <c r="AY99" s="252"/>
      <c r="AZ99" s="252"/>
      <c r="BA99" s="252"/>
      <c r="BB99" s="252"/>
      <c r="BC99" s="252"/>
      <c r="BD99" s="252"/>
      <c r="BE99" s="252"/>
      <c r="BF99" s="252"/>
      <c r="BG99" s="252"/>
      <c r="BH99" s="252"/>
      <c r="BI99" s="252"/>
      <c r="BJ99" s="252"/>
      <c r="BK99" s="252"/>
      <c r="BL99" s="252"/>
      <c r="BM99" s="252"/>
      <c r="BN99" s="252"/>
      <c r="BO99" s="252"/>
      <c r="BP99" s="252"/>
      <c r="BQ99" s="252"/>
      <c r="BR99" s="252"/>
      <c r="BS99" s="252"/>
      <c r="BT99" s="252"/>
      <c r="BU99" s="252"/>
      <c r="BV99" s="252"/>
      <c r="BW99" s="252"/>
      <c r="BX99" s="252"/>
      <c r="BY99" s="252"/>
      <c r="BZ99" s="252"/>
      <c r="CA99" s="252"/>
      <c r="CB99" s="252"/>
      <c r="CC99" s="252"/>
      <c r="CD99" s="252"/>
      <c r="CE99" s="252"/>
      <c r="CF99" s="252"/>
      <c r="CG99" s="252"/>
      <c r="CH99" s="252"/>
      <c r="CI99" s="252"/>
      <c r="CJ99" s="252"/>
      <c r="CK99" s="252"/>
      <c r="CL99" s="252"/>
      <c r="CM99" s="252"/>
      <c r="CN99" s="252"/>
      <c r="CO99" s="252"/>
      <c r="CP99" s="252"/>
      <c r="CQ99" s="252"/>
      <c r="CR99" s="252"/>
      <c r="CS99" s="252"/>
      <c r="CT99" s="252"/>
      <c r="CU99" s="252"/>
      <c r="CV99" s="252"/>
      <c r="CW99" s="252"/>
      <c r="CX99" s="252"/>
      <c r="CY99" s="252"/>
      <c r="CZ99" s="252"/>
      <c r="DA99" s="252"/>
      <c r="DB99" s="252"/>
      <c r="DC99" s="252"/>
      <c r="DD99" s="252"/>
      <c r="DE99" s="252"/>
      <c r="DF99" s="252"/>
      <c r="DG99" s="252"/>
      <c r="DH99" s="252"/>
      <c r="DI99" s="252"/>
      <c r="DJ99" s="252"/>
      <c r="DK99" s="252"/>
      <c r="DL99" s="252"/>
      <c r="DM99" s="252"/>
      <c r="DN99" s="252"/>
      <c r="DO99" s="252"/>
      <c r="DP99" s="252"/>
      <c r="DQ99" s="252"/>
      <c r="DR99" s="252"/>
      <c r="DS99" s="252"/>
      <c r="DT99" s="252"/>
      <c r="DU99" s="252"/>
      <c r="DV99" s="252"/>
      <c r="DW99" s="252"/>
      <c r="DX99" s="252"/>
      <c r="DY99" s="252"/>
      <c r="DZ99" s="252"/>
      <c r="EA99" s="252"/>
      <c r="EB99" s="252"/>
      <c r="EC99" s="252"/>
      <c r="ED99" s="252"/>
      <c r="EE99" s="252"/>
      <c r="EF99" s="252"/>
      <c r="EG99" s="252"/>
      <c r="EH99" s="252"/>
      <c r="EI99" s="252"/>
      <c r="EJ99" s="252"/>
      <c r="EK99" s="252"/>
      <c r="EL99" s="252"/>
      <c r="EM99" s="252"/>
      <c r="EN99" s="252"/>
      <c r="EO99" s="252"/>
      <c r="EP99" s="252"/>
      <c r="EQ99" s="252"/>
    </row>
    <row r="100" spans="2:147"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c r="BO100" s="252"/>
      <c r="BP100" s="252"/>
      <c r="BQ100" s="252"/>
      <c r="BR100" s="252"/>
      <c r="BS100" s="252"/>
      <c r="BT100" s="252"/>
      <c r="BU100" s="252"/>
      <c r="BV100" s="252"/>
      <c r="BW100" s="252"/>
      <c r="BX100" s="252"/>
      <c r="BY100" s="252"/>
      <c r="BZ100" s="252"/>
      <c r="CA100" s="252"/>
      <c r="CB100" s="252"/>
      <c r="CC100" s="252"/>
      <c r="CD100" s="252"/>
      <c r="CE100" s="252"/>
      <c r="CF100" s="252"/>
      <c r="CG100" s="252"/>
      <c r="CH100" s="252"/>
      <c r="CI100" s="252"/>
      <c r="CJ100" s="252"/>
      <c r="CK100" s="252"/>
      <c r="CL100" s="252"/>
      <c r="CM100" s="252"/>
      <c r="CN100" s="252"/>
      <c r="CO100" s="252"/>
      <c r="CP100" s="252"/>
      <c r="CQ100" s="252"/>
      <c r="CR100" s="252"/>
      <c r="CS100" s="252"/>
      <c r="CT100" s="252"/>
      <c r="CU100" s="252"/>
      <c r="CV100" s="252"/>
      <c r="CW100" s="252"/>
      <c r="CX100" s="252"/>
      <c r="CY100" s="252"/>
      <c r="CZ100" s="252"/>
      <c r="DA100" s="252"/>
      <c r="DB100" s="252"/>
      <c r="DC100" s="252"/>
      <c r="DD100" s="252"/>
      <c r="DE100" s="252"/>
      <c r="DF100" s="252"/>
      <c r="DG100" s="252"/>
      <c r="DH100" s="252"/>
      <c r="DI100" s="252"/>
      <c r="DJ100" s="252"/>
      <c r="DK100" s="252"/>
      <c r="DL100" s="252"/>
      <c r="DM100" s="252"/>
      <c r="DN100" s="252"/>
      <c r="DO100" s="252"/>
      <c r="DP100" s="252"/>
      <c r="DQ100" s="252"/>
      <c r="DR100" s="252"/>
      <c r="DS100" s="252"/>
      <c r="DT100" s="252"/>
      <c r="DU100" s="252"/>
      <c r="DV100" s="252"/>
      <c r="DW100" s="252"/>
      <c r="DX100" s="252"/>
      <c r="DY100" s="252"/>
      <c r="DZ100" s="252"/>
      <c r="EA100" s="252"/>
      <c r="EB100" s="252"/>
      <c r="EC100" s="252"/>
      <c r="ED100" s="252"/>
      <c r="EE100" s="252"/>
      <c r="EF100" s="252"/>
      <c r="EG100" s="252"/>
      <c r="EH100" s="252"/>
      <c r="EI100" s="252"/>
      <c r="EJ100" s="252"/>
      <c r="EK100" s="252"/>
      <c r="EL100" s="252"/>
      <c r="EM100" s="252"/>
      <c r="EN100" s="252"/>
      <c r="EO100" s="252"/>
      <c r="EP100" s="252"/>
      <c r="EQ100" s="252"/>
    </row>
    <row r="101" spans="2:147"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252"/>
      <c r="BI101" s="252"/>
      <c r="BJ101" s="252"/>
      <c r="BK101" s="252"/>
      <c r="BL101" s="252"/>
      <c r="BM101" s="252"/>
      <c r="BN101" s="252"/>
      <c r="BO101" s="252"/>
      <c r="BP101" s="252"/>
      <c r="BQ101" s="252"/>
      <c r="BR101" s="252"/>
      <c r="BS101" s="252"/>
      <c r="BT101" s="252"/>
      <c r="BU101" s="252"/>
      <c r="BV101" s="252"/>
      <c r="BW101" s="252"/>
      <c r="BX101" s="252"/>
      <c r="BY101" s="252"/>
      <c r="BZ101" s="252"/>
      <c r="CA101" s="252"/>
      <c r="CB101" s="252"/>
      <c r="CC101" s="252"/>
      <c r="CD101" s="252"/>
      <c r="CE101" s="252"/>
      <c r="CF101" s="252"/>
      <c r="CG101" s="252"/>
      <c r="CH101" s="252"/>
      <c r="CI101" s="252"/>
      <c r="CJ101" s="252"/>
      <c r="CK101" s="252"/>
      <c r="CL101" s="252"/>
      <c r="CM101" s="252"/>
      <c r="CN101" s="252"/>
      <c r="CO101" s="252"/>
      <c r="CP101" s="252"/>
      <c r="CQ101" s="252"/>
      <c r="CR101" s="252"/>
      <c r="CS101" s="252"/>
      <c r="CT101" s="252"/>
      <c r="CU101" s="252"/>
      <c r="CV101" s="252"/>
      <c r="CW101" s="252"/>
      <c r="CX101" s="252"/>
      <c r="CY101" s="252"/>
      <c r="CZ101" s="252"/>
      <c r="DA101" s="252"/>
      <c r="DB101" s="252"/>
      <c r="DC101" s="252"/>
      <c r="DD101" s="252"/>
      <c r="DE101" s="252"/>
      <c r="DF101" s="252"/>
      <c r="DG101" s="252"/>
      <c r="DH101" s="252"/>
      <c r="DI101" s="252"/>
      <c r="DJ101" s="252"/>
      <c r="DK101" s="252"/>
      <c r="DL101" s="252"/>
      <c r="DM101" s="252"/>
      <c r="DN101" s="252"/>
      <c r="DO101" s="252"/>
      <c r="DP101" s="252"/>
      <c r="DQ101" s="252"/>
      <c r="DR101" s="252"/>
      <c r="DS101" s="252"/>
      <c r="DT101" s="252"/>
      <c r="DU101" s="252"/>
      <c r="DV101" s="252"/>
      <c r="DW101" s="252"/>
      <c r="DX101" s="252"/>
      <c r="DY101" s="252"/>
      <c r="DZ101" s="252"/>
      <c r="EA101" s="252"/>
      <c r="EB101" s="252"/>
      <c r="EC101" s="252"/>
      <c r="ED101" s="252"/>
      <c r="EE101" s="252"/>
      <c r="EF101" s="252"/>
      <c r="EG101" s="252"/>
      <c r="EH101" s="252"/>
      <c r="EI101" s="252"/>
      <c r="EJ101" s="252"/>
      <c r="EK101" s="252"/>
      <c r="EL101" s="252"/>
      <c r="EM101" s="252"/>
      <c r="EN101" s="252"/>
      <c r="EO101" s="252"/>
      <c r="EP101" s="252"/>
      <c r="EQ101" s="252"/>
    </row>
    <row r="102" spans="2:147"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52"/>
      <c r="AO102" s="252"/>
      <c r="AP102" s="252"/>
      <c r="AQ102" s="252"/>
      <c r="AR102" s="252"/>
      <c r="AS102" s="252"/>
      <c r="AT102" s="252"/>
      <c r="AU102" s="252"/>
      <c r="AV102" s="252"/>
      <c r="AW102" s="252"/>
      <c r="AX102" s="252"/>
      <c r="AY102" s="252"/>
      <c r="AZ102" s="252"/>
      <c r="BA102" s="252"/>
      <c r="BB102" s="252"/>
      <c r="BC102" s="252"/>
      <c r="BD102" s="252"/>
      <c r="BE102" s="252"/>
      <c r="BF102" s="252"/>
      <c r="BG102" s="252"/>
      <c r="BH102" s="252"/>
      <c r="BI102" s="252"/>
      <c r="BJ102" s="252"/>
      <c r="BK102" s="252"/>
      <c r="BL102" s="252"/>
      <c r="BM102" s="252"/>
      <c r="BN102" s="252"/>
      <c r="BO102" s="252"/>
      <c r="BP102" s="252"/>
      <c r="BQ102" s="252"/>
      <c r="BR102" s="252"/>
      <c r="BS102" s="252"/>
      <c r="BT102" s="252"/>
      <c r="BU102" s="252"/>
      <c r="BV102" s="252"/>
      <c r="BW102" s="252"/>
      <c r="BX102" s="252"/>
      <c r="BY102" s="252"/>
      <c r="BZ102" s="252"/>
      <c r="CA102" s="252"/>
      <c r="CB102" s="252"/>
      <c r="CC102" s="252"/>
      <c r="CD102" s="252"/>
      <c r="CE102" s="252"/>
      <c r="CF102" s="252"/>
      <c r="CG102" s="252"/>
      <c r="CH102" s="252"/>
      <c r="CI102" s="252"/>
      <c r="CJ102" s="252"/>
      <c r="CK102" s="252"/>
      <c r="CL102" s="252"/>
      <c r="CM102" s="252"/>
      <c r="CN102" s="252"/>
      <c r="CO102" s="252"/>
      <c r="CP102" s="252"/>
      <c r="CQ102" s="252"/>
      <c r="CR102" s="252"/>
      <c r="CS102" s="252"/>
      <c r="CT102" s="252"/>
      <c r="CU102" s="252"/>
      <c r="CV102" s="252"/>
      <c r="CW102" s="252"/>
      <c r="CX102" s="252"/>
      <c r="CY102" s="252"/>
      <c r="CZ102" s="252"/>
      <c r="DA102" s="252"/>
      <c r="DB102" s="252"/>
      <c r="DC102" s="252"/>
      <c r="DD102" s="252"/>
      <c r="DE102" s="252"/>
      <c r="DF102" s="252"/>
      <c r="DG102" s="252"/>
      <c r="DH102" s="252"/>
      <c r="DI102" s="252"/>
      <c r="DJ102" s="252"/>
      <c r="DK102" s="252"/>
      <c r="DL102" s="252"/>
      <c r="DM102" s="252"/>
      <c r="DN102" s="252"/>
      <c r="DO102" s="252"/>
      <c r="DP102" s="252"/>
      <c r="DQ102" s="252"/>
      <c r="DR102" s="252"/>
      <c r="DS102" s="252"/>
      <c r="DT102" s="252"/>
      <c r="DU102" s="252"/>
      <c r="DV102" s="252"/>
      <c r="DW102" s="252"/>
      <c r="DX102" s="252"/>
      <c r="DY102" s="252"/>
      <c r="DZ102" s="252"/>
      <c r="EA102" s="252"/>
      <c r="EB102" s="252"/>
      <c r="EC102" s="252"/>
      <c r="ED102" s="252"/>
      <c r="EE102" s="252"/>
      <c r="EF102" s="252"/>
      <c r="EG102" s="252"/>
      <c r="EH102" s="252"/>
      <c r="EI102" s="252"/>
      <c r="EJ102" s="252"/>
      <c r="EK102" s="252"/>
      <c r="EL102" s="252"/>
      <c r="EM102" s="252"/>
      <c r="EN102" s="252"/>
      <c r="EO102" s="252"/>
      <c r="EP102" s="252"/>
      <c r="EQ102" s="252"/>
    </row>
    <row r="103" spans="2:147"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252"/>
      <c r="BI103" s="252"/>
      <c r="BJ103" s="252"/>
      <c r="BK103" s="252"/>
      <c r="BL103" s="252"/>
      <c r="BM103" s="252"/>
      <c r="BN103" s="252"/>
      <c r="BO103" s="252"/>
      <c r="BP103" s="252"/>
      <c r="BQ103" s="252"/>
      <c r="BR103" s="252"/>
      <c r="BS103" s="252"/>
      <c r="BT103" s="252"/>
      <c r="BU103" s="252"/>
      <c r="BV103" s="252"/>
      <c r="BW103" s="252"/>
      <c r="BX103" s="252"/>
      <c r="BY103" s="252"/>
      <c r="BZ103" s="252"/>
      <c r="CA103" s="252"/>
      <c r="CB103" s="252"/>
      <c r="CC103" s="252"/>
      <c r="CD103" s="252"/>
      <c r="CE103" s="252"/>
      <c r="CF103" s="252"/>
      <c r="CG103" s="252"/>
      <c r="CH103" s="252"/>
      <c r="CI103" s="252"/>
      <c r="CJ103" s="252"/>
      <c r="CK103" s="252"/>
      <c r="CL103" s="252"/>
      <c r="CM103" s="252"/>
      <c r="CN103" s="252"/>
      <c r="CO103" s="252"/>
      <c r="CP103" s="252"/>
      <c r="CQ103" s="252"/>
      <c r="CR103" s="252"/>
      <c r="CS103" s="252"/>
      <c r="CT103" s="252"/>
      <c r="CU103" s="252"/>
      <c r="CV103" s="252"/>
      <c r="CW103" s="252"/>
      <c r="CX103" s="252"/>
      <c r="CY103" s="252"/>
      <c r="CZ103" s="252"/>
      <c r="DA103" s="252"/>
      <c r="DB103" s="252"/>
      <c r="DC103" s="252"/>
      <c r="DD103" s="252"/>
      <c r="DE103" s="252"/>
      <c r="DF103" s="252"/>
      <c r="DG103" s="252"/>
      <c r="DH103" s="252"/>
      <c r="DI103" s="252"/>
      <c r="DJ103" s="252"/>
      <c r="DK103" s="252"/>
      <c r="DL103" s="252"/>
      <c r="DM103" s="252"/>
      <c r="DN103" s="252"/>
      <c r="DO103" s="252"/>
      <c r="DP103" s="252"/>
      <c r="DQ103" s="252"/>
      <c r="DR103" s="252"/>
      <c r="DS103" s="252"/>
      <c r="DT103" s="252"/>
      <c r="DU103" s="252"/>
      <c r="DV103" s="252"/>
      <c r="DW103" s="252"/>
      <c r="DX103" s="252"/>
      <c r="DY103" s="252"/>
      <c r="DZ103" s="252"/>
      <c r="EA103" s="252"/>
      <c r="EB103" s="252"/>
      <c r="EC103" s="252"/>
      <c r="ED103" s="252"/>
      <c r="EE103" s="252"/>
      <c r="EF103" s="252"/>
      <c r="EG103" s="252"/>
      <c r="EH103" s="252"/>
      <c r="EI103" s="252"/>
      <c r="EJ103" s="252"/>
      <c r="EK103" s="252"/>
      <c r="EL103" s="252"/>
      <c r="EM103" s="252"/>
      <c r="EN103" s="252"/>
      <c r="EO103" s="252"/>
      <c r="EP103" s="252"/>
      <c r="EQ103" s="252"/>
    </row>
    <row r="104" spans="2:147"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M104" s="252"/>
      <c r="BN104" s="252"/>
      <c r="BO104" s="252"/>
      <c r="BP104" s="252"/>
      <c r="BQ104" s="252"/>
      <c r="BR104" s="252"/>
      <c r="BS104" s="252"/>
      <c r="BT104" s="252"/>
      <c r="BU104" s="252"/>
      <c r="BV104" s="252"/>
      <c r="BW104" s="252"/>
      <c r="BX104" s="252"/>
      <c r="BY104" s="252"/>
      <c r="BZ104" s="252"/>
      <c r="CA104" s="252"/>
      <c r="CB104" s="252"/>
      <c r="CC104" s="252"/>
      <c r="CD104" s="252"/>
      <c r="CE104" s="252"/>
      <c r="CF104" s="252"/>
      <c r="CG104" s="252"/>
      <c r="CH104" s="252"/>
      <c r="CI104" s="252"/>
      <c r="CJ104" s="252"/>
      <c r="CK104" s="252"/>
      <c r="CL104" s="252"/>
      <c r="CM104" s="252"/>
      <c r="CN104" s="252"/>
      <c r="CO104" s="252"/>
      <c r="CP104" s="252"/>
      <c r="CQ104" s="252"/>
      <c r="CR104" s="252"/>
      <c r="CS104" s="252"/>
      <c r="CT104" s="252"/>
      <c r="CU104" s="252"/>
      <c r="CV104" s="252"/>
      <c r="CW104" s="252"/>
      <c r="CX104" s="252"/>
      <c r="CY104" s="252"/>
      <c r="CZ104" s="252"/>
      <c r="DA104" s="252"/>
      <c r="DB104" s="252"/>
      <c r="DC104" s="252"/>
      <c r="DD104" s="252"/>
      <c r="DE104" s="252"/>
      <c r="DF104" s="252"/>
      <c r="DG104" s="252"/>
      <c r="DH104" s="252"/>
      <c r="DI104" s="252"/>
      <c r="DJ104" s="252"/>
      <c r="DK104" s="252"/>
      <c r="DL104" s="252"/>
      <c r="DM104" s="252"/>
      <c r="DN104" s="252"/>
      <c r="DO104" s="252"/>
      <c r="DP104" s="252"/>
      <c r="DQ104" s="252"/>
      <c r="DR104" s="252"/>
      <c r="DS104" s="252"/>
      <c r="DT104" s="252"/>
      <c r="DU104" s="252"/>
      <c r="DV104" s="252"/>
      <c r="DW104" s="252"/>
      <c r="DX104" s="252"/>
      <c r="DY104" s="252"/>
      <c r="DZ104" s="252"/>
      <c r="EA104" s="252"/>
      <c r="EB104" s="252"/>
      <c r="EC104" s="252"/>
      <c r="ED104" s="252"/>
      <c r="EE104" s="252"/>
      <c r="EF104" s="252"/>
      <c r="EG104" s="252"/>
      <c r="EH104" s="252"/>
      <c r="EI104" s="252"/>
      <c r="EJ104" s="252"/>
      <c r="EK104" s="252"/>
      <c r="EL104" s="252"/>
      <c r="EM104" s="252"/>
      <c r="EN104" s="252"/>
      <c r="EO104" s="252"/>
      <c r="EP104" s="252"/>
      <c r="EQ104" s="252"/>
    </row>
    <row r="105" spans="2:147"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A105" s="252"/>
      <c r="EB105" s="252"/>
      <c r="EC105" s="252"/>
      <c r="ED105" s="252"/>
      <c r="EE105" s="252"/>
      <c r="EF105" s="252"/>
      <c r="EG105" s="252"/>
      <c r="EH105" s="252"/>
      <c r="EI105" s="252"/>
      <c r="EJ105" s="252"/>
      <c r="EK105" s="252"/>
      <c r="EL105" s="252"/>
      <c r="EM105" s="252"/>
      <c r="EN105" s="252"/>
      <c r="EO105" s="252"/>
      <c r="EP105" s="252"/>
      <c r="EQ105" s="252"/>
    </row>
    <row r="106" spans="2:147"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A106" s="252"/>
      <c r="EB106" s="252"/>
      <c r="EC106" s="252"/>
      <c r="ED106" s="252"/>
      <c r="EE106" s="252"/>
      <c r="EF106" s="252"/>
      <c r="EG106" s="252"/>
      <c r="EH106" s="252"/>
      <c r="EI106" s="252"/>
      <c r="EJ106" s="252"/>
      <c r="EK106" s="252"/>
      <c r="EL106" s="252"/>
      <c r="EM106" s="252"/>
      <c r="EN106" s="252"/>
      <c r="EO106" s="252"/>
      <c r="EP106" s="252"/>
      <c r="EQ106" s="252"/>
    </row>
    <row r="107" spans="2:147"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c r="EA107" s="252"/>
      <c r="EB107" s="252"/>
      <c r="EC107" s="252"/>
      <c r="ED107" s="252"/>
      <c r="EE107" s="252"/>
      <c r="EF107" s="252"/>
      <c r="EG107" s="252"/>
      <c r="EH107" s="252"/>
      <c r="EI107" s="252"/>
      <c r="EJ107" s="252"/>
      <c r="EK107" s="252"/>
      <c r="EL107" s="252"/>
      <c r="EM107" s="252"/>
      <c r="EN107" s="252"/>
      <c r="EO107" s="252"/>
      <c r="EP107" s="252"/>
      <c r="EQ107" s="252"/>
    </row>
    <row r="108" spans="2:147"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M108" s="252"/>
      <c r="BN108" s="252"/>
      <c r="BO108" s="252"/>
      <c r="BP108" s="252"/>
      <c r="BQ108" s="252"/>
      <c r="BR108" s="252"/>
      <c r="BS108" s="252"/>
      <c r="BT108" s="252"/>
      <c r="BU108" s="252"/>
      <c r="BV108" s="252"/>
      <c r="BW108" s="252"/>
      <c r="BX108" s="252"/>
      <c r="BY108" s="252"/>
      <c r="BZ108" s="252"/>
      <c r="CA108" s="252"/>
      <c r="CB108" s="252"/>
      <c r="CC108" s="252"/>
      <c r="CD108" s="252"/>
      <c r="CE108" s="252"/>
      <c r="CF108" s="252"/>
      <c r="CG108" s="252"/>
      <c r="CH108" s="252"/>
      <c r="CI108" s="252"/>
      <c r="CJ108" s="252"/>
      <c r="CK108" s="252"/>
      <c r="CL108" s="252"/>
      <c r="CM108" s="252"/>
      <c r="CN108" s="252"/>
      <c r="CO108" s="252"/>
      <c r="CP108" s="252"/>
      <c r="CQ108" s="252"/>
      <c r="CR108" s="252"/>
      <c r="CS108" s="252"/>
      <c r="CT108" s="252"/>
      <c r="CU108" s="252"/>
      <c r="CV108" s="252"/>
      <c r="CW108" s="252"/>
      <c r="CX108" s="252"/>
      <c r="CY108" s="252"/>
      <c r="CZ108" s="252"/>
      <c r="DA108" s="252"/>
      <c r="DB108" s="252"/>
      <c r="DC108" s="252"/>
      <c r="DD108" s="252"/>
      <c r="DE108" s="252"/>
      <c r="DF108" s="252"/>
      <c r="DG108" s="252"/>
      <c r="DH108" s="252"/>
      <c r="DI108" s="252"/>
      <c r="DJ108" s="252"/>
      <c r="DK108" s="252"/>
      <c r="DL108" s="252"/>
      <c r="DM108" s="252"/>
      <c r="DN108" s="252"/>
      <c r="DO108" s="252"/>
      <c r="DP108" s="252"/>
      <c r="DQ108" s="252"/>
      <c r="DR108" s="252"/>
      <c r="DS108" s="252"/>
      <c r="DT108" s="252"/>
      <c r="DU108" s="252"/>
      <c r="DV108" s="252"/>
      <c r="DW108" s="252"/>
      <c r="DX108" s="252"/>
      <c r="DY108" s="252"/>
      <c r="DZ108" s="252"/>
      <c r="EA108" s="252"/>
      <c r="EB108" s="252"/>
      <c r="EC108" s="252"/>
      <c r="ED108" s="252"/>
      <c r="EE108" s="252"/>
      <c r="EF108" s="252"/>
      <c r="EG108" s="252"/>
      <c r="EH108" s="252"/>
      <c r="EI108" s="252"/>
      <c r="EJ108" s="252"/>
      <c r="EK108" s="252"/>
      <c r="EL108" s="252"/>
      <c r="EM108" s="252"/>
      <c r="EN108" s="252"/>
      <c r="EO108" s="252"/>
      <c r="EP108" s="252"/>
      <c r="EQ108" s="252"/>
    </row>
    <row r="109" spans="2:147"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M109" s="252"/>
      <c r="BN109" s="252"/>
      <c r="BO109" s="252"/>
      <c r="BP109" s="252"/>
      <c r="BQ109" s="252"/>
      <c r="BR109" s="252"/>
      <c r="BS109" s="252"/>
      <c r="BT109" s="252"/>
      <c r="BU109" s="252"/>
      <c r="BV109" s="252"/>
      <c r="BW109" s="252"/>
      <c r="BX109" s="252"/>
      <c r="BY109" s="252"/>
      <c r="BZ109" s="252"/>
      <c r="CA109" s="252"/>
      <c r="CB109" s="252"/>
      <c r="CC109" s="252"/>
      <c r="CD109" s="252"/>
      <c r="CE109" s="252"/>
      <c r="CF109" s="252"/>
      <c r="CG109" s="252"/>
      <c r="CH109" s="252"/>
      <c r="CI109" s="252"/>
      <c r="CJ109" s="252"/>
      <c r="CK109" s="252"/>
      <c r="CL109" s="252"/>
      <c r="CM109" s="252"/>
      <c r="CN109" s="252"/>
      <c r="CO109" s="252"/>
      <c r="CP109" s="252"/>
      <c r="CQ109" s="252"/>
      <c r="CR109" s="252"/>
      <c r="CS109" s="252"/>
      <c r="CT109" s="252"/>
      <c r="CU109" s="252"/>
      <c r="CV109" s="252"/>
      <c r="CW109" s="252"/>
      <c r="CX109" s="252"/>
      <c r="CY109" s="252"/>
      <c r="CZ109" s="252"/>
      <c r="DA109" s="252"/>
      <c r="DB109" s="252"/>
      <c r="DC109" s="252"/>
      <c r="DD109" s="252"/>
      <c r="DE109" s="252"/>
      <c r="DF109" s="252"/>
      <c r="DG109" s="252"/>
      <c r="DH109" s="252"/>
      <c r="DI109" s="252"/>
      <c r="DJ109" s="252"/>
      <c r="DK109" s="252"/>
      <c r="DL109" s="252"/>
      <c r="DM109" s="252"/>
      <c r="DN109" s="252"/>
      <c r="DO109" s="252"/>
      <c r="DP109" s="252"/>
      <c r="DQ109" s="252"/>
      <c r="DR109" s="252"/>
      <c r="DS109" s="252"/>
      <c r="DT109" s="252"/>
      <c r="DU109" s="252"/>
      <c r="DV109" s="252"/>
      <c r="DW109" s="252"/>
      <c r="DX109" s="252"/>
      <c r="DY109" s="252"/>
      <c r="DZ109" s="252"/>
      <c r="EA109" s="252"/>
      <c r="EB109" s="252"/>
      <c r="EC109" s="252"/>
      <c r="ED109" s="252"/>
      <c r="EE109" s="252"/>
      <c r="EF109" s="252"/>
      <c r="EG109" s="252"/>
      <c r="EH109" s="252"/>
      <c r="EI109" s="252"/>
      <c r="EJ109" s="252"/>
      <c r="EK109" s="252"/>
      <c r="EL109" s="252"/>
      <c r="EM109" s="252"/>
      <c r="EN109" s="252"/>
      <c r="EO109" s="252"/>
      <c r="EP109" s="252"/>
      <c r="EQ109" s="252"/>
    </row>
    <row r="110" spans="2:147"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52"/>
      <c r="AO110" s="252"/>
      <c r="AP110" s="252"/>
      <c r="AQ110" s="252"/>
      <c r="AR110" s="252"/>
      <c r="AS110" s="252"/>
      <c r="AT110" s="252"/>
      <c r="AU110" s="252"/>
      <c r="AV110" s="252"/>
      <c r="AW110" s="252"/>
      <c r="AX110" s="252"/>
      <c r="AY110" s="252"/>
      <c r="AZ110" s="252"/>
      <c r="BA110" s="252"/>
      <c r="BB110" s="252"/>
      <c r="BC110" s="252"/>
      <c r="BD110" s="252"/>
      <c r="BE110" s="252"/>
      <c r="BF110" s="252"/>
      <c r="BG110" s="252"/>
      <c r="BH110" s="252"/>
      <c r="BI110" s="252"/>
      <c r="BJ110" s="252"/>
      <c r="BK110" s="252"/>
      <c r="BL110" s="252"/>
      <c r="BM110" s="252"/>
      <c r="BN110" s="252"/>
      <c r="BO110" s="252"/>
      <c r="BP110" s="252"/>
      <c r="BQ110" s="252"/>
      <c r="BR110" s="252"/>
      <c r="BS110" s="252"/>
      <c r="BT110" s="252"/>
      <c r="BU110" s="252"/>
      <c r="BV110" s="252"/>
      <c r="BW110" s="252"/>
      <c r="BX110" s="252"/>
      <c r="BY110" s="252"/>
      <c r="BZ110" s="252"/>
      <c r="CA110" s="252"/>
      <c r="CB110" s="252"/>
      <c r="CC110" s="252"/>
      <c r="CD110" s="252"/>
      <c r="CE110" s="252"/>
      <c r="CF110" s="252"/>
      <c r="CG110" s="252"/>
      <c r="CH110" s="252"/>
      <c r="CI110" s="252"/>
      <c r="CJ110" s="252"/>
      <c r="CK110" s="252"/>
      <c r="CL110" s="252"/>
      <c r="CM110" s="252"/>
      <c r="CN110" s="252"/>
      <c r="CO110" s="252"/>
      <c r="CP110" s="252"/>
      <c r="CQ110" s="252"/>
      <c r="CR110" s="252"/>
      <c r="CS110" s="252"/>
      <c r="CT110" s="252"/>
      <c r="CU110" s="252"/>
      <c r="CV110" s="252"/>
      <c r="CW110" s="252"/>
      <c r="CX110" s="252"/>
      <c r="CY110" s="252"/>
      <c r="CZ110" s="252"/>
      <c r="DA110" s="252"/>
      <c r="DB110" s="252"/>
      <c r="DC110" s="252"/>
      <c r="DD110" s="252"/>
      <c r="DE110" s="252"/>
      <c r="DF110" s="252"/>
      <c r="DG110" s="252"/>
      <c r="DH110" s="252"/>
      <c r="DI110" s="252"/>
      <c r="DJ110" s="252"/>
      <c r="DK110" s="252"/>
      <c r="DL110" s="252"/>
      <c r="DM110" s="252"/>
      <c r="DN110" s="252"/>
      <c r="DO110" s="252"/>
      <c r="DP110" s="252"/>
      <c r="DQ110" s="252"/>
      <c r="DR110" s="252"/>
      <c r="DS110" s="252"/>
      <c r="DT110" s="252"/>
      <c r="DU110" s="252"/>
      <c r="DV110" s="252"/>
      <c r="DW110" s="252"/>
      <c r="DX110" s="252"/>
      <c r="DY110" s="252"/>
      <c r="DZ110" s="252"/>
      <c r="EA110" s="252"/>
      <c r="EB110" s="252"/>
      <c r="EC110" s="252"/>
      <c r="ED110" s="252"/>
      <c r="EE110" s="252"/>
      <c r="EF110" s="252"/>
      <c r="EG110" s="252"/>
      <c r="EH110" s="252"/>
      <c r="EI110" s="252"/>
      <c r="EJ110" s="252"/>
      <c r="EK110" s="252"/>
      <c r="EL110" s="252"/>
      <c r="EM110" s="252"/>
      <c r="EN110" s="252"/>
      <c r="EO110" s="252"/>
      <c r="EP110" s="252"/>
      <c r="EQ110" s="252"/>
    </row>
    <row r="111" spans="2:147"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52"/>
      <c r="AO111" s="252"/>
      <c r="AP111" s="252"/>
      <c r="AQ111" s="252"/>
      <c r="AR111" s="252"/>
      <c r="AS111" s="252"/>
      <c r="AT111" s="252"/>
      <c r="AU111" s="252"/>
      <c r="AV111" s="252"/>
      <c r="AW111" s="252"/>
      <c r="AX111" s="252"/>
      <c r="AY111" s="252"/>
      <c r="AZ111" s="252"/>
      <c r="BA111" s="252"/>
      <c r="BB111" s="252"/>
      <c r="BC111" s="252"/>
      <c r="BD111" s="252"/>
      <c r="BE111" s="252"/>
      <c r="BF111" s="252"/>
      <c r="BG111" s="252"/>
      <c r="BH111" s="252"/>
      <c r="BI111" s="252"/>
      <c r="BJ111" s="252"/>
      <c r="BK111" s="252"/>
      <c r="BL111" s="252"/>
      <c r="BM111" s="252"/>
      <c r="BN111" s="252"/>
      <c r="BO111" s="252"/>
      <c r="BP111" s="252"/>
      <c r="BQ111" s="252"/>
      <c r="BR111" s="252"/>
      <c r="BS111" s="252"/>
      <c r="BT111" s="252"/>
      <c r="BU111" s="252"/>
      <c r="BV111" s="252"/>
      <c r="BW111" s="252"/>
      <c r="BX111" s="252"/>
      <c r="BY111" s="252"/>
      <c r="BZ111" s="252"/>
      <c r="CA111" s="252"/>
      <c r="CB111" s="252"/>
      <c r="CC111" s="252"/>
      <c r="CD111" s="252"/>
      <c r="CE111" s="252"/>
      <c r="CF111" s="252"/>
      <c r="CG111" s="252"/>
      <c r="CH111" s="252"/>
      <c r="CI111" s="252"/>
      <c r="CJ111" s="252"/>
      <c r="CK111" s="252"/>
      <c r="CL111" s="252"/>
      <c r="CM111" s="252"/>
      <c r="CN111" s="252"/>
      <c r="CO111" s="252"/>
      <c r="CP111" s="252"/>
      <c r="CQ111" s="252"/>
      <c r="CR111" s="252"/>
      <c r="CS111" s="252"/>
      <c r="CT111" s="252"/>
      <c r="CU111" s="252"/>
      <c r="CV111" s="252"/>
      <c r="CW111" s="252"/>
      <c r="CX111" s="252"/>
      <c r="CY111" s="252"/>
      <c r="CZ111" s="252"/>
      <c r="DA111" s="252"/>
      <c r="DB111" s="252"/>
      <c r="DC111" s="252"/>
      <c r="DD111" s="252"/>
      <c r="DE111" s="252"/>
      <c r="DF111" s="252"/>
      <c r="DG111" s="252"/>
      <c r="DH111" s="252"/>
      <c r="DI111" s="252"/>
      <c r="DJ111" s="252"/>
      <c r="DK111" s="252"/>
      <c r="DL111" s="252"/>
      <c r="DM111" s="252"/>
      <c r="DN111" s="252"/>
      <c r="DO111" s="252"/>
      <c r="DP111" s="252"/>
      <c r="DQ111" s="252"/>
      <c r="DR111" s="252"/>
      <c r="DS111" s="252"/>
      <c r="DT111" s="252"/>
      <c r="DU111" s="252"/>
      <c r="DV111" s="252"/>
      <c r="DW111" s="252"/>
      <c r="DX111" s="252"/>
      <c r="DY111" s="252"/>
      <c r="DZ111" s="252"/>
      <c r="EA111" s="252"/>
      <c r="EB111" s="252"/>
      <c r="EC111" s="252"/>
      <c r="ED111" s="252"/>
      <c r="EE111" s="252"/>
      <c r="EF111" s="252"/>
      <c r="EG111" s="252"/>
      <c r="EH111" s="252"/>
      <c r="EI111" s="252"/>
      <c r="EJ111" s="252"/>
      <c r="EK111" s="252"/>
      <c r="EL111" s="252"/>
      <c r="EM111" s="252"/>
      <c r="EN111" s="252"/>
      <c r="EO111" s="252"/>
      <c r="EP111" s="252"/>
      <c r="EQ111" s="252"/>
    </row>
    <row r="112" spans="2:147"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52"/>
      <c r="AO112" s="252"/>
      <c r="AP112" s="252"/>
      <c r="AQ112" s="252"/>
      <c r="AR112" s="252"/>
      <c r="AS112" s="252"/>
      <c r="AT112" s="252"/>
      <c r="AU112" s="252"/>
      <c r="AV112" s="252"/>
      <c r="AW112" s="252"/>
      <c r="AX112" s="252"/>
      <c r="AY112" s="252"/>
      <c r="AZ112" s="252"/>
      <c r="BA112" s="252"/>
      <c r="BB112" s="252"/>
      <c r="BC112" s="252"/>
      <c r="BD112" s="252"/>
      <c r="BE112" s="252"/>
      <c r="BF112" s="252"/>
      <c r="BG112" s="252"/>
      <c r="BH112" s="252"/>
      <c r="BI112" s="252"/>
      <c r="BJ112" s="252"/>
      <c r="BK112" s="252"/>
      <c r="BL112" s="252"/>
      <c r="BM112" s="252"/>
      <c r="BN112" s="252"/>
      <c r="BO112" s="252"/>
      <c r="BP112" s="252"/>
      <c r="BQ112" s="252"/>
      <c r="BR112" s="252"/>
      <c r="BS112" s="252"/>
      <c r="BT112" s="252"/>
      <c r="BU112" s="252"/>
      <c r="BV112" s="252"/>
      <c r="BW112" s="252"/>
      <c r="BX112" s="252"/>
      <c r="BY112" s="252"/>
      <c r="BZ112" s="252"/>
      <c r="CA112" s="252"/>
      <c r="CB112" s="252"/>
      <c r="CC112" s="252"/>
      <c r="CD112" s="252"/>
      <c r="CE112" s="252"/>
      <c r="CF112" s="252"/>
      <c r="CG112" s="252"/>
      <c r="CH112" s="252"/>
      <c r="CI112" s="252"/>
      <c r="CJ112" s="252"/>
      <c r="CK112" s="252"/>
      <c r="CL112" s="252"/>
      <c r="CM112" s="252"/>
      <c r="CN112" s="252"/>
      <c r="CO112" s="252"/>
      <c r="CP112" s="252"/>
      <c r="CQ112" s="252"/>
      <c r="CR112" s="252"/>
      <c r="CS112" s="252"/>
      <c r="CT112" s="252"/>
      <c r="CU112" s="252"/>
      <c r="CV112" s="252"/>
      <c r="CW112" s="252"/>
      <c r="CX112" s="252"/>
      <c r="CY112" s="252"/>
      <c r="CZ112" s="252"/>
      <c r="DA112" s="252"/>
      <c r="DB112" s="252"/>
      <c r="DC112" s="252"/>
      <c r="DD112" s="252"/>
      <c r="DE112" s="252"/>
      <c r="DF112" s="252"/>
      <c r="DG112" s="252"/>
      <c r="DH112" s="252"/>
      <c r="DI112" s="252"/>
      <c r="DJ112" s="252"/>
      <c r="DK112" s="252"/>
      <c r="DL112" s="252"/>
      <c r="DM112" s="252"/>
      <c r="DN112" s="252"/>
      <c r="DO112" s="252"/>
      <c r="DP112" s="252"/>
      <c r="DQ112" s="252"/>
      <c r="DR112" s="252"/>
      <c r="DS112" s="252"/>
      <c r="DT112" s="252"/>
      <c r="DU112" s="252"/>
      <c r="DV112" s="252"/>
      <c r="DW112" s="252"/>
      <c r="DX112" s="252"/>
      <c r="DY112" s="252"/>
      <c r="DZ112" s="252"/>
      <c r="EA112" s="252"/>
      <c r="EB112" s="252"/>
      <c r="EC112" s="252"/>
      <c r="ED112" s="252"/>
      <c r="EE112" s="252"/>
      <c r="EF112" s="252"/>
      <c r="EG112" s="252"/>
      <c r="EH112" s="252"/>
      <c r="EI112" s="252"/>
      <c r="EJ112" s="252"/>
      <c r="EK112" s="252"/>
      <c r="EL112" s="252"/>
      <c r="EM112" s="252"/>
      <c r="EN112" s="252"/>
      <c r="EO112" s="252"/>
      <c r="EP112" s="252"/>
      <c r="EQ112" s="252"/>
    </row>
    <row r="113" spans="2:147"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52"/>
      <c r="AO113" s="252"/>
      <c r="AP113" s="252"/>
      <c r="AQ113" s="252"/>
      <c r="AR113" s="252"/>
      <c r="AS113" s="252"/>
      <c r="AT113" s="252"/>
      <c r="AU113" s="252"/>
      <c r="AV113" s="252"/>
      <c r="AW113" s="252"/>
      <c r="AX113" s="252"/>
      <c r="AY113" s="252"/>
      <c r="AZ113" s="252"/>
      <c r="BA113" s="252"/>
      <c r="BB113" s="252"/>
      <c r="BC113" s="252"/>
      <c r="BD113" s="252"/>
      <c r="BE113" s="252"/>
      <c r="BF113" s="252"/>
      <c r="BG113" s="252"/>
      <c r="BH113" s="252"/>
      <c r="BI113" s="252"/>
      <c r="BJ113" s="252"/>
      <c r="BK113" s="252"/>
      <c r="BL113" s="252"/>
      <c r="BM113" s="252"/>
      <c r="BN113" s="252"/>
      <c r="BO113" s="252"/>
      <c r="BP113" s="252"/>
      <c r="BQ113" s="252"/>
      <c r="BR113" s="252"/>
      <c r="BS113" s="252"/>
      <c r="BT113" s="252"/>
      <c r="BU113" s="252"/>
      <c r="BV113" s="252"/>
      <c r="BW113" s="252"/>
      <c r="BX113" s="252"/>
      <c r="BY113" s="252"/>
      <c r="BZ113" s="252"/>
      <c r="CA113" s="252"/>
      <c r="CB113" s="252"/>
      <c r="CC113" s="252"/>
      <c r="CD113" s="252"/>
      <c r="CE113" s="252"/>
      <c r="CF113" s="252"/>
      <c r="CG113" s="252"/>
      <c r="CH113" s="252"/>
      <c r="CI113" s="252"/>
      <c r="CJ113" s="252"/>
      <c r="CK113" s="252"/>
      <c r="CL113" s="252"/>
      <c r="CM113" s="252"/>
      <c r="CN113" s="252"/>
      <c r="CO113" s="252"/>
      <c r="CP113" s="252"/>
      <c r="CQ113" s="252"/>
      <c r="CR113" s="252"/>
      <c r="CS113" s="252"/>
      <c r="CT113" s="252"/>
      <c r="CU113" s="252"/>
      <c r="CV113" s="252"/>
      <c r="CW113" s="252"/>
      <c r="CX113" s="252"/>
      <c r="CY113" s="252"/>
      <c r="CZ113" s="252"/>
      <c r="DA113" s="252"/>
      <c r="DB113" s="252"/>
      <c r="DC113" s="252"/>
      <c r="DD113" s="252"/>
      <c r="DE113" s="252"/>
      <c r="DF113" s="252"/>
      <c r="DG113" s="252"/>
      <c r="DH113" s="252"/>
      <c r="DI113" s="252"/>
      <c r="DJ113" s="252"/>
      <c r="DK113" s="252"/>
      <c r="DL113" s="252"/>
      <c r="DM113" s="252"/>
      <c r="DN113" s="252"/>
      <c r="DO113" s="252"/>
      <c r="DP113" s="252"/>
      <c r="DQ113" s="252"/>
      <c r="DR113" s="252"/>
      <c r="DS113" s="252"/>
      <c r="DT113" s="252"/>
      <c r="DU113" s="252"/>
      <c r="DV113" s="252"/>
      <c r="DW113" s="252"/>
      <c r="DX113" s="252"/>
      <c r="DY113" s="252"/>
      <c r="DZ113" s="252"/>
      <c r="EA113" s="252"/>
      <c r="EB113" s="252"/>
      <c r="EC113" s="252"/>
      <c r="ED113" s="252"/>
      <c r="EE113" s="252"/>
      <c r="EF113" s="252"/>
      <c r="EG113" s="252"/>
      <c r="EH113" s="252"/>
      <c r="EI113" s="252"/>
      <c r="EJ113" s="252"/>
      <c r="EK113" s="252"/>
      <c r="EL113" s="252"/>
      <c r="EM113" s="252"/>
      <c r="EN113" s="252"/>
      <c r="EO113" s="252"/>
      <c r="EP113" s="252"/>
      <c r="EQ113" s="252"/>
    </row>
    <row r="114" spans="2:147"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BQ114" s="252"/>
      <c r="BR114" s="252"/>
      <c r="BS114" s="252"/>
      <c r="BT114" s="252"/>
      <c r="BU114" s="252"/>
      <c r="BV114" s="252"/>
      <c r="BW114" s="252"/>
      <c r="BX114" s="252"/>
      <c r="BY114" s="252"/>
      <c r="BZ114" s="252"/>
      <c r="CA114" s="252"/>
      <c r="CB114" s="252"/>
      <c r="CC114" s="252"/>
      <c r="CD114" s="252"/>
      <c r="CE114" s="252"/>
      <c r="CF114" s="252"/>
      <c r="CG114" s="252"/>
      <c r="CH114" s="252"/>
      <c r="CI114" s="252"/>
      <c r="CJ114" s="252"/>
      <c r="CK114" s="252"/>
      <c r="CL114" s="252"/>
      <c r="CM114" s="252"/>
      <c r="CN114" s="252"/>
      <c r="CO114" s="252"/>
      <c r="CP114" s="252"/>
      <c r="CQ114" s="252"/>
      <c r="CR114" s="252"/>
      <c r="CS114" s="252"/>
      <c r="CT114" s="252"/>
      <c r="CU114" s="252"/>
      <c r="CV114" s="252"/>
      <c r="CW114" s="252"/>
      <c r="CX114" s="252"/>
      <c r="CY114" s="252"/>
      <c r="CZ114" s="252"/>
      <c r="DA114" s="252"/>
      <c r="DB114" s="252"/>
      <c r="DC114" s="252"/>
      <c r="DD114" s="252"/>
      <c r="DE114" s="252"/>
      <c r="DF114" s="252"/>
      <c r="DG114" s="252"/>
      <c r="DH114" s="252"/>
      <c r="DI114" s="252"/>
      <c r="DJ114" s="252"/>
      <c r="DK114" s="252"/>
      <c r="DL114" s="252"/>
      <c r="DM114" s="252"/>
      <c r="DN114" s="252"/>
      <c r="DO114" s="252"/>
      <c r="DP114" s="252"/>
      <c r="DQ114" s="252"/>
      <c r="DR114" s="252"/>
      <c r="DS114" s="252"/>
      <c r="DT114" s="252"/>
      <c r="DU114" s="252"/>
      <c r="DV114" s="252"/>
      <c r="DW114" s="252"/>
      <c r="DX114" s="252"/>
      <c r="DY114" s="252"/>
      <c r="DZ114" s="252"/>
      <c r="EA114" s="252"/>
      <c r="EB114" s="252"/>
      <c r="EC114" s="252"/>
      <c r="ED114" s="252"/>
      <c r="EE114" s="252"/>
      <c r="EF114" s="252"/>
      <c r="EG114" s="252"/>
      <c r="EH114" s="252"/>
      <c r="EI114" s="252"/>
      <c r="EJ114" s="252"/>
      <c r="EK114" s="252"/>
      <c r="EL114" s="252"/>
      <c r="EM114" s="252"/>
      <c r="EN114" s="252"/>
      <c r="EO114" s="252"/>
      <c r="EP114" s="252"/>
      <c r="EQ114" s="252"/>
    </row>
    <row r="115" spans="2:147"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252"/>
      <c r="BR115" s="252"/>
      <c r="BS115" s="252"/>
      <c r="BT115" s="252"/>
      <c r="BU115" s="252"/>
      <c r="BV115" s="252"/>
      <c r="BW115" s="252"/>
      <c r="BX115" s="252"/>
      <c r="BY115" s="252"/>
      <c r="BZ115" s="252"/>
      <c r="CA115" s="252"/>
      <c r="CB115" s="252"/>
      <c r="CC115" s="252"/>
      <c r="CD115" s="252"/>
      <c r="CE115" s="252"/>
      <c r="CF115" s="252"/>
      <c r="CG115" s="252"/>
      <c r="CH115" s="252"/>
      <c r="CI115" s="252"/>
      <c r="CJ115" s="252"/>
      <c r="CK115" s="252"/>
      <c r="CL115" s="252"/>
      <c r="CM115" s="252"/>
      <c r="CN115" s="252"/>
      <c r="CO115" s="252"/>
      <c r="CP115" s="252"/>
      <c r="CQ115" s="252"/>
      <c r="CR115" s="252"/>
      <c r="CS115" s="252"/>
      <c r="CT115" s="252"/>
      <c r="CU115" s="252"/>
      <c r="CV115" s="252"/>
      <c r="CW115" s="252"/>
      <c r="CX115" s="252"/>
      <c r="CY115" s="252"/>
      <c r="CZ115" s="252"/>
      <c r="DA115" s="252"/>
      <c r="DB115" s="252"/>
      <c r="DC115" s="252"/>
      <c r="DD115" s="252"/>
      <c r="DE115" s="252"/>
      <c r="DF115" s="252"/>
      <c r="DG115" s="252"/>
      <c r="DH115" s="252"/>
      <c r="DI115" s="252"/>
      <c r="DJ115" s="252"/>
      <c r="DK115" s="252"/>
      <c r="DL115" s="252"/>
      <c r="DM115" s="252"/>
      <c r="DN115" s="252"/>
      <c r="DO115" s="252"/>
      <c r="DP115" s="252"/>
      <c r="DQ115" s="252"/>
      <c r="DR115" s="252"/>
      <c r="DS115" s="252"/>
      <c r="DT115" s="252"/>
      <c r="DU115" s="252"/>
      <c r="DV115" s="252"/>
      <c r="DW115" s="252"/>
      <c r="DX115" s="252"/>
      <c r="DY115" s="252"/>
      <c r="DZ115" s="252"/>
      <c r="EA115" s="252"/>
      <c r="EB115" s="252"/>
      <c r="EC115" s="252"/>
      <c r="ED115" s="252"/>
      <c r="EE115" s="252"/>
      <c r="EF115" s="252"/>
      <c r="EG115" s="252"/>
      <c r="EH115" s="252"/>
      <c r="EI115" s="252"/>
      <c r="EJ115" s="252"/>
      <c r="EK115" s="252"/>
      <c r="EL115" s="252"/>
      <c r="EM115" s="252"/>
      <c r="EN115" s="252"/>
      <c r="EO115" s="252"/>
      <c r="EP115" s="252"/>
      <c r="EQ115" s="252"/>
    </row>
    <row r="116" spans="2:147"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BQ116" s="252"/>
      <c r="BR116" s="252"/>
      <c r="BS116" s="252"/>
      <c r="BT116" s="252"/>
      <c r="BU116" s="252"/>
      <c r="BV116" s="252"/>
      <c r="BW116" s="252"/>
      <c r="BX116" s="252"/>
      <c r="BY116" s="252"/>
      <c r="BZ116" s="252"/>
      <c r="CA116" s="252"/>
      <c r="CB116" s="252"/>
      <c r="CC116" s="252"/>
      <c r="CD116" s="252"/>
      <c r="CE116" s="252"/>
      <c r="CF116" s="252"/>
      <c r="CG116" s="252"/>
      <c r="CH116" s="252"/>
      <c r="CI116" s="252"/>
      <c r="CJ116" s="252"/>
      <c r="CK116" s="252"/>
      <c r="CL116" s="252"/>
      <c r="CM116" s="252"/>
      <c r="CN116" s="252"/>
      <c r="CO116" s="252"/>
      <c r="CP116" s="252"/>
      <c r="CQ116" s="252"/>
      <c r="CR116" s="252"/>
      <c r="CS116" s="252"/>
      <c r="CT116" s="252"/>
      <c r="CU116" s="252"/>
      <c r="CV116" s="252"/>
      <c r="CW116" s="252"/>
      <c r="CX116" s="252"/>
      <c r="CY116" s="252"/>
      <c r="CZ116" s="252"/>
      <c r="DA116" s="252"/>
      <c r="DB116" s="252"/>
      <c r="DC116" s="252"/>
      <c r="DD116" s="252"/>
      <c r="DE116" s="252"/>
      <c r="DF116" s="252"/>
      <c r="DG116" s="252"/>
      <c r="DH116" s="252"/>
      <c r="DI116" s="252"/>
      <c r="DJ116" s="252"/>
      <c r="DK116" s="252"/>
      <c r="DL116" s="252"/>
      <c r="DM116" s="252"/>
      <c r="DN116" s="252"/>
      <c r="DO116" s="252"/>
      <c r="DP116" s="252"/>
      <c r="DQ116" s="252"/>
      <c r="DR116" s="252"/>
      <c r="DS116" s="252"/>
      <c r="DT116" s="252"/>
      <c r="DU116" s="252"/>
      <c r="DV116" s="252"/>
      <c r="DW116" s="252"/>
      <c r="DX116" s="252"/>
      <c r="DY116" s="252"/>
      <c r="DZ116" s="252"/>
      <c r="EA116" s="252"/>
      <c r="EB116" s="252"/>
      <c r="EC116" s="252"/>
      <c r="ED116" s="252"/>
      <c r="EE116" s="252"/>
      <c r="EF116" s="252"/>
      <c r="EG116" s="252"/>
      <c r="EH116" s="252"/>
      <c r="EI116" s="252"/>
      <c r="EJ116" s="252"/>
      <c r="EK116" s="252"/>
      <c r="EL116" s="252"/>
      <c r="EM116" s="252"/>
      <c r="EN116" s="252"/>
      <c r="EO116" s="252"/>
      <c r="EP116" s="252"/>
      <c r="EQ116" s="252"/>
    </row>
    <row r="117" spans="2:147"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52"/>
      <c r="AO117" s="252"/>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52"/>
      <c r="BL117" s="252"/>
      <c r="BM117" s="252"/>
      <c r="BN117" s="252"/>
      <c r="BO117" s="252"/>
      <c r="BP117" s="252"/>
      <c r="BQ117" s="252"/>
      <c r="BR117" s="252"/>
      <c r="BS117" s="252"/>
      <c r="BT117" s="252"/>
      <c r="BU117" s="252"/>
      <c r="BV117" s="252"/>
      <c r="BW117" s="252"/>
      <c r="BX117" s="252"/>
      <c r="BY117" s="252"/>
      <c r="BZ117" s="252"/>
      <c r="CA117" s="252"/>
      <c r="CB117" s="252"/>
      <c r="CC117" s="252"/>
      <c r="CD117" s="252"/>
      <c r="CE117" s="252"/>
      <c r="CF117" s="252"/>
      <c r="CG117" s="252"/>
      <c r="CH117" s="252"/>
      <c r="CI117" s="252"/>
      <c r="CJ117" s="252"/>
      <c r="CK117" s="252"/>
      <c r="CL117" s="252"/>
      <c r="CM117" s="252"/>
      <c r="CN117" s="252"/>
      <c r="CO117" s="252"/>
      <c r="CP117" s="252"/>
      <c r="CQ117" s="252"/>
      <c r="CR117" s="252"/>
      <c r="CS117" s="252"/>
      <c r="CT117" s="252"/>
      <c r="CU117" s="252"/>
      <c r="CV117" s="252"/>
      <c r="CW117" s="252"/>
      <c r="CX117" s="252"/>
      <c r="CY117" s="252"/>
      <c r="CZ117" s="252"/>
      <c r="DA117" s="252"/>
      <c r="DB117" s="252"/>
      <c r="DC117" s="252"/>
      <c r="DD117" s="252"/>
      <c r="DE117" s="252"/>
      <c r="DF117" s="252"/>
      <c r="DG117" s="252"/>
      <c r="DH117" s="252"/>
      <c r="DI117" s="252"/>
      <c r="DJ117" s="252"/>
      <c r="DK117" s="252"/>
      <c r="DL117" s="252"/>
      <c r="DM117" s="252"/>
      <c r="DN117" s="252"/>
      <c r="DO117" s="252"/>
      <c r="DP117" s="252"/>
      <c r="DQ117" s="252"/>
      <c r="DR117" s="252"/>
      <c r="DS117" s="252"/>
      <c r="DT117" s="252"/>
      <c r="DU117" s="252"/>
      <c r="DV117" s="252"/>
      <c r="DW117" s="252"/>
      <c r="DX117" s="252"/>
      <c r="DY117" s="252"/>
      <c r="DZ117" s="252"/>
      <c r="EA117" s="252"/>
      <c r="EB117" s="252"/>
      <c r="EC117" s="252"/>
      <c r="ED117" s="252"/>
      <c r="EE117" s="252"/>
      <c r="EF117" s="252"/>
      <c r="EG117" s="252"/>
      <c r="EH117" s="252"/>
      <c r="EI117" s="252"/>
      <c r="EJ117" s="252"/>
      <c r="EK117" s="252"/>
      <c r="EL117" s="252"/>
      <c r="EM117" s="252"/>
      <c r="EN117" s="252"/>
      <c r="EO117" s="252"/>
      <c r="EP117" s="252"/>
      <c r="EQ117" s="252"/>
    </row>
    <row r="118" spans="2:147"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52"/>
      <c r="AO118" s="252"/>
      <c r="AP118" s="252"/>
      <c r="AQ118" s="252"/>
      <c r="AR118" s="252"/>
      <c r="AS118" s="252"/>
      <c r="AT118" s="252"/>
      <c r="AU118" s="252"/>
      <c r="AV118" s="252"/>
      <c r="AW118" s="252"/>
      <c r="AX118" s="252"/>
      <c r="AY118" s="252"/>
      <c r="AZ118" s="252"/>
      <c r="BA118" s="252"/>
      <c r="BB118" s="252"/>
      <c r="BC118" s="252"/>
      <c r="BD118" s="252"/>
      <c r="BE118" s="252"/>
      <c r="BF118" s="252"/>
      <c r="BG118" s="252"/>
      <c r="BH118" s="252"/>
      <c r="BI118" s="252"/>
      <c r="BJ118" s="252"/>
      <c r="BK118" s="252"/>
      <c r="BL118" s="252"/>
      <c r="BM118" s="252"/>
      <c r="BN118" s="252"/>
      <c r="BO118" s="252"/>
      <c r="BP118" s="252"/>
      <c r="BQ118" s="252"/>
      <c r="BR118" s="252"/>
      <c r="BS118" s="252"/>
      <c r="BT118" s="252"/>
      <c r="BU118" s="252"/>
      <c r="BV118" s="252"/>
      <c r="BW118" s="252"/>
      <c r="BX118" s="252"/>
      <c r="BY118" s="252"/>
      <c r="BZ118" s="252"/>
      <c r="CA118" s="252"/>
      <c r="CB118" s="252"/>
      <c r="CC118" s="252"/>
      <c r="CD118" s="252"/>
      <c r="CE118" s="252"/>
      <c r="CF118" s="252"/>
      <c r="CG118" s="252"/>
      <c r="CH118" s="252"/>
      <c r="CI118" s="252"/>
      <c r="CJ118" s="252"/>
      <c r="CK118" s="252"/>
      <c r="CL118" s="252"/>
      <c r="CM118" s="252"/>
      <c r="CN118" s="252"/>
      <c r="CO118" s="252"/>
      <c r="CP118" s="252"/>
      <c r="CQ118" s="252"/>
      <c r="CR118" s="252"/>
      <c r="CS118" s="252"/>
      <c r="CT118" s="252"/>
      <c r="CU118" s="252"/>
      <c r="CV118" s="252"/>
      <c r="CW118" s="252"/>
      <c r="CX118" s="252"/>
      <c r="CY118" s="252"/>
      <c r="CZ118" s="252"/>
      <c r="DA118" s="252"/>
      <c r="DB118" s="252"/>
      <c r="DC118" s="252"/>
      <c r="DD118" s="252"/>
      <c r="DE118" s="252"/>
      <c r="DF118" s="252"/>
      <c r="DG118" s="252"/>
      <c r="DH118" s="252"/>
      <c r="DI118" s="252"/>
      <c r="DJ118" s="252"/>
      <c r="DK118" s="252"/>
      <c r="DL118" s="252"/>
      <c r="DM118" s="252"/>
      <c r="DN118" s="252"/>
      <c r="DO118" s="252"/>
      <c r="DP118" s="252"/>
      <c r="DQ118" s="252"/>
      <c r="DR118" s="252"/>
      <c r="DS118" s="252"/>
      <c r="DT118" s="252"/>
      <c r="DU118" s="252"/>
      <c r="DV118" s="252"/>
      <c r="DW118" s="252"/>
      <c r="DX118" s="252"/>
      <c r="DY118" s="252"/>
      <c r="DZ118" s="252"/>
      <c r="EA118" s="252"/>
      <c r="EB118" s="252"/>
      <c r="EC118" s="252"/>
      <c r="ED118" s="252"/>
      <c r="EE118" s="252"/>
      <c r="EF118" s="252"/>
      <c r="EG118" s="252"/>
      <c r="EH118" s="252"/>
      <c r="EI118" s="252"/>
      <c r="EJ118" s="252"/>
      <c r="EK118" s="252"/>
      <c r="EL118" s="252"/>
      <c r="EM118" s="252"/>
      <c r="EN118" s="252"/>
      <c r="EO118" s="252"/>
      <c r="EP118" s="252"/>
      <c r="EQ118" s="252"/>
    </row>
    <row r="119" spans="2:147"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52"/>
      <c r="AO119" s="252"/>
      <c r="AP119" s="252"/>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52"/>
      <c r="BL119" s="252"/>
      <c r="BM119" s="252"/>
      <c r="BN119" s="252"/>
      <c r="BO119" s="252"/>
      <c r="BP119" s="252"/>
      <c r="BQ119" s="252"/>
      <c r="BR119" s="252"/>
      <c r="BS119" s="252"/>
      <c r="BT119" s="252"/>
      <c r="BU119" s="252"/>
      <c r="BV119" s="252"/>
      <c r="BW119" s="252"/>
      <c r="BX119" s="252"/>
      <c r="BY119" s="252"/>
      <c r="BZ119" s="252"/>
      <c r="CA119" s="252"/>
      <c r="CB119" s="252"/>
      <c r="CC119" s="252"/>
      <c r="CD119" s="252"/>
      <c r="CE119" s="252"/>
      <c r="CF119" s="252"/>
      <c r="CG119" s="252"/>
      <c r="CH119" s="252"/>
      <c r="CI119" s="252"/>
      <c r="CJ119" s="252"/>
      <c r="CK119" s="252"/>
      <c r="CL119" s="252"/>
      <c r="CM119" s="252"/>
      <c r="CN119" s="252"/>
      <c r="CO119" s="252"/>
      <c r="CP119" s="252"/>
      <c r="CQ119" s="252"/>
      <c r="CR119" s="252"/>
      <c r="CS119" s="252"/>
      <c r="CT119" s="252"/>
      <c r="CU119" s="252"/>
      <c r="CV119" s="252"/>
      <c r="CW119" s="252"/>
      <c r="CX119" s="252"/>
      <c r="CY119" s="252"/>
      <c r="CZ119" s="252"/>
      <c r="DA119" s="252"/>
      <c r="DB119" s="252"/>
      <c r="DC119" s="252"/>
      <c r="DD119" s="252"/>
      <c r="DE119" s="252"/>
      <c r="DF119" s="252"/>
      <c r="DG119" s="252"/>
      <c r="DH119" s="252"/>
      <c r="DI119" s="252"/>
      <c r="DJ119" s="252"/>
      <c r="DK119" s="252"/>
      <c r="DL119" s="252"/>
      <c r="DM119" s="252"/>
      <c r="DN119" s="252"/>
      <c r="DO119" s="252"/>
      <c r="DP119" s="252"/>
      <c r="DQ119" s="252"/>
      <c r="DR119" s="252"/>
      <c r="DS119" s="252"/>
      <c r="DT119" s="252"/>
      <c r="DU119" s="252"/>
      <c r="DV119" s="252"/>
      <c r="DW119" s="252"/>
      <c r="DX119" s="252"/>
      <c r="DY119" s="252"/>
      <c r="DZ119" s="252"/>
      <c r="EA119" s="252"/>
      <c r="EB119" s="252"/>
      <c r="EC119" s="252"/>
      <c r="ED119" s="252"/>
      <c r="EE119" s="252"/>
      <c r="EF119" s="252"/>
      <c r="EG119" s="252"/>
      <c r="EH119" s="252"/>
      <c r="EI119" s="252"/>
      <c r="EJ119" s="252"/>
      <c r="EK119" s="252"/>
      <c r="EL119" s="252"/>
      <c r="EM119" s="252"/>
      <c r="EN119" s="252"/>
      <c r="EO119" s="252"/>
      <c r="EP119" s="252"/>
      <c r="EQ119" s="252"/>
    </row>
    <row r="120" spans="2:147" ht="12.75">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c r="BA120" s="252"/>
      <c r="BB120" s="252"/>
      <c r="BC120" s="252"/>
      <c r="BD120" s="252"/>
      <c r="BE120" s="252"/>
      <c r="BF120" s="252"/>
      <c r="BG120" s="252"/>
      <c r="BH120" s="252"/>
      <c r="BI120" s="252"/>
      <c r="BJ120" s="252"/>
      <c r="BK120" s="252"/>
      <c r="BL120" s="252"/>
      <c r="BM120" s="252"/>
      <c r="BN120" s="252"/>
      <c r="BO120" s="252"/>
      <c r="BP120" s="252"/>
      <c r="BQ120" s="252"/>
      <c r="BR120" s="252"/>
      <c r="BS120" s="252"/>
      <c r="BT120" s="252"/>
      <c r="BU120" s="252"/>
      <c r="BV120" s="252"/>
      <c r="BW120" s="252"/>
      <c r="BX120" s="252"/>
      <c r="BY120" s="252"/>
      <c r="BZ120" s="252"/>
      <c r="CA120" s="252"/>
      <c r="CB120" s="252"/>
      <c r="CC120" s="252"/>
      <c r="CD120" s="252"/>
      <c r="CE120" s="252"/>
      <c r="CF120" s="252"/>
      <c r="CG120" s="252"/>
      <c r="CH120" s="252"/>
      <c r="CI120" s="252"/>
      <c r="CJ120" s="252"/>
      <c r="CK120" s="252"/>
      <c r="CL120" s="252"/>
      <c r="CM120" s="252"/>
      <c r="CN120" s="252"/>
      <c r="CO120" s="252"/>
      <c r="CP120" s="252"/>
      <c r="CQ120" s="252"/>
      <c r="CR120" s="252"/>
      <c r="CS120" s="252"/>
      <c r="CT120" s="252"/>
      <c r="CU120" s="252"/>
      <c r="CV120" s="252"/>
      <c r="CW120" s="252"/>
      <c r="CX120" s="252"/>
      <c r="CY120" s="252"/>
      <c r="CZ120" s="252"/>
      <c r="DA120" s="252"/>
      <c r="DB120" s="252"/>
      <c r="DC120" s="252"/>
      <c r="DD120" s="252"/>
      <c r="DE120" s="252"/>
      <c r="DF120" s="252"/>
      <c r="DG120" s="252"/>
      <c r="DH120" s="252"/>
      <c r="DI120" s="252"/>
      <c r="DJ120" s="252"/>
      <c r="DK120" s="252"/>
      <c r="DL120" s="252"/>
      <c r="DM120" s="252"/>
      <c r="DN120" s="252"/>
      <c r="DO120" s="252"/>
      <c r="DP120" s="252"/>
      <c r="DQ120" s="252"/>
      <c r="DR120" s="252"/>
      <c r="DS120" s="252"/>
      <c r="DT120" s="252"/>
      <c r="DU120" s="252"/>
      <c r="DV120" s="252"/>
      <c r="DW120" s="252"/>
      <c r="DX120" s="252"/>
      <c r="DY120" s="252"/>
      <c r="DZ120" s="252"/>
      <c r="EA120" s="252"/>
      <c r="EB120" s="252"/>
      <c r="EC120" s="252"/>
      <c r="ED120" s="252"/>
      <c r="EE120" s="252"/>
      <c r="EF120" s="252"/>
      <c r="EG120" s="252"/>
      <c r="EH120" s="252"/>
      <c r="EI120" s="252"/>
      <c r="EJ120" s="252"/>
      <c r="EK120" s="252"/>
      <c r="EL120" s="252"/>
      <c r="EM120" s="252"/>
      <c r="EN120" s="252"/>
      <c r="EO120" s="252"/>
      <c r="EP120" s="252"/>
      <c r="EQ120" s="252"/>
    </row>
    <row r="121" spans="2:147" ht="12.75">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252"/>
      <c r="AZ121" s="252"/>
      <c r="BA121" s="252"/>
      <c r="BB121" s="252"/>
      <c r="BC121" s="252"/>
      <c r="BD121" s="252"/>
      <c r="BE121" s="252"/>
      <c r="BF121" s="252"/>
      <c r="BG121" s="252"/>
      <c r="BH121" s="252"/>
      <c r="BI121" s="252"/>
      <c r="BJ121" s="252"/>
      <c r="BK121" s="252"/>
      <c r="BL121" s="252"/>
      <c r="BM121" s="252"/>
      <c r="BN121" s="252"/>
      <c r="BO121" s="252"/>
      <c r="BP121" s="252"/>
      <c r="BQ121" s="252"/>
      <c r="BR121" s="252"/>
      <c r="BS121" s="252"/>
      <c r="BT121" s="252"/>
      <c r="BU121" s="252"/>
      <c r="BV121" s="252"/>
      <c r="BW121" s="252"/>
      <c r="BX121" s="252"/>
      <c r="BY121" s="252"/>
      <c r="BZ121" s="252"/>
      <c r="CA121" s="252"/>
      <c r="CB121" s="252"/>
      <c r="CC121" s="252"/>
      <c r="CD121" s="252"/>
      <c r="CE121" s="252"/>
      <c r="CF121" s="252"/>
      <c r="CG121" s="252"/>
      <c r="CH121" s="252"/>
      <c r="CI121" s="252"/>
      <c r="CJ121" s="252"/>
      <c r="CK121" s="252"/>
      <c r="CL121" s="252"/>
      <c r="CM121" s="252"/>
      <c r="CN121" s="252"/>
      <c r="CO121" s="252"/>
      <c r="CP121" s="252"/>
      <c r="CQ121" s="252"/>
      <c r="CR121" s="252"/>
      <c r="CS121" s="252"/>
      <c r="CT121" s="252"/>
      <c r="CU121" s="252"/>
      <c r="CV121" s="252"/>
      <c r="CW121" s="252"/>
      <c r="CX121" s="252"/>
      <c r="CY121" s="252"/>
      <c r="CZ121" s="252"/>
      <c r="DA121" s="252"/>
      <c r="DB121" s="252"/>
      <c r="DC121" s="252"/>
      <c r="DD121" s="252"/>
      <c r="DE121" s="252"/>
      <c r="DF121" s="252"/>
      <c r="DG121" s="252"/>
      <c r="DH121" s="252"/>
      <c r="DI121" s="252"/>
      <c r="DJ121" s="252"/>
      <c r="DK121" s="252"/>
      <c r="DL121" s="252"/>
      <c r="DM121" s="252"/>
      <c r="DN121" s="252"/>
      <c r="DO121" s="252"/>
      <c r="DP121" s="252"/>
      <c r="DQ121" s="252"/>
      <c r="DR121" s="252"/>
      <c r="DS121" s="252"/>
      <c r="DT121" s="252"/>
      <c r="DU121" s="252"/>
      <c r="DV121" s="252"/>
      <c r="DW121" s="252"/>
      <c r="DX121" s="252"/>
      <c r="DY121" s="252"/>
      <c r="DZ121" s="252"/>
      <c r="EA121" s="252"/>
      <c r="EB121" s="252"/>
      <c r="EC121" s="252"/>
      <c r="ED121" s="252"/>
      <c r="EE121" s="252"/>
      <c r="EF121" s="252"/>
      <c r="EG121" s="252"/>
      <c r="EH121" s="252"/>
      <c r="EI121" s="252"/>
      <c r="EJ121" s="252"/>
      <c r="EK121" s="252"/>
      <c r="EL121" s="252"/>
      <c r="EM121" s="252"/>
      <c r="EN121" s="252"/>
      <c r="EO121" s="252"/>
      <c r="EP121" s="252"/>
      <c r="EQ121" s="252"/>
    </row>
    <row r="122" spans="2:147" ht="12.75">
      <c r="B122" s="252"/>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252"/>
      <c r="AZ122" s="252"/>
      <c r="BA122" s="252"/>
      <c r="BB122" s="252"/>
      <c r="BC122" s="252"/>
      <c r="BD122" s="252"/>
      <c r="BE122" s="252"/>
      <c r="BF122" s="252"/>
      <c r="BG122" s="252"/>
      <c r="BH122" s="252"/>
      <c r="BI122" s="252"/>
      <c r="BJ122" s="252"/>
      <c r="BK122" s="252"/>
      <c r="BL122" s="252"/>
      <c r="BM122" s="252"/>
      <c r="BN122" s="252"/>
      <c r="BO122" s="252"/>
      <c r="BP122" s="252"/>
      <c r="BQ122" s="252"/>
      <c r="BR122" s="252"/>
      <c r="BS122" s="252"/>
      <c r="BT122" s="252"/>
      <c r="BU122" s="252"/>
      <c r="BV122" s="252"/>
      <c r="BW122" s="252"/>
      <c r="BX122" s="252"/>
      <c r="BY122" s="252"/>
      <c r="BZ122" s="252"/>
      <c r="CA122" s="252"/>
      <c r="CB122" s="252"/>
      <c r="CC122" s="252"/>
      <c r="CD122" s="252"/>
      <c r="CE122" s="252"/>
      <c r="CF122" s="252"/>
      <c r="CG122" s="252"/>
      <c r="CH122" s="252"/>
      <c r="CI122" s="252"/>
      <c r="CJ122" s="252"/>
      <c r="CK122" s="252"/>
      <c r="CL122" s="252"/>
      <c r="CM122" s="252"/>
      <c r="CN122" s="252"/>
      <c r="CO122" s="252"/>
      <c r="CP122" s="252"/>
      <c r="CQ122" s="252"/>
      <c r="CR122" s="252"/>
      <c r="CS122" s="252"/>
      <c r="CT122" s="252"/>
      <c r="CU122" s="252"/>
      <c r="CV122" s="252"/>
      <c r="CW122" s="252"/>
      <c r="CX122" s="252"/>
      <c r="CY122" s="252"/>
      <c r="CZ122" s="252"/>
      <c r="DA122" s="252"/>
      <c r="DB122" s="252"/>
      <c r="DC122" s="252"/>
      <c r="DD122" s="252"/>
      <c r="DE122" s="252"/>
      <c r="DF122" s="252"/>
      <c r="DG122" s="252"/>
      <c r="DH122" s="252"/>
      <c r="DI122" s="252"/>
      <c r="DJ122" s="252"/>
      <c r="DK122" s="252"/>
      <c r="DL122" s="252"/>
      <c r="DM122" s="252"/>
      <c r="DN122" s="252"/>
      <c r="DO122" s="252"/>
      <c r="DP122" s="252"/>
      <c r="DQ122" s="252"/>
      <c r="DR122" s="252"/>
      <c r="DS122" s="252"/>
      <c r="DT122" s="252"/>
      <c r="DU122" s="252"/>
      <c r="DV122" s="252"/>
      <c r="DW122" s="252"/>
      <c r="DX122" s="252"/>
      <c r="DY122" s="252"/>
      <c r="DZ122" s="252"/>
      <c r="EA122" s="252"/>
      <c r="EB122" s="252"/>
      <c r="EC122" s="252"/>
      <c r="ED122" s="252"/>
      <c r="EE122" s="252"/>
      <c r="EF122" s="252"/>
      <c r="EG122" s="252"/>
      <c r="EH122" s="252"/>
      <c r="EI122" s="252"/>
      <c r="EJ122" s="252"/>
      <c r="EK122" s="252"/>
      <c r="EL122" s="252"/>
      <c r="EM122" s="252"/>
      <c r="EN122" s="252"/>
      <c r="EO122" s="252"/>
      <c r="EP122" s="252"/>
      <c r="EQ122" s="252"/>
    </row>
    <row r="123" spans="2:147" ht="12.75">
      <c r="B123" s="252"/>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252"/>
      <c r="AZ123" s="252"/>
      <c r="BA123" s="252"/>
      <c r="BB123" s="252"/>
      <c r="BC123" s="252"/>
      <c r="BD123" s="252"/>
      <c r="BE123" s="252"/>
      <c r="BF123" s="252"/>
      <c r="BG123" s="252"/>
      <c r="BH123" s="252"/>
      <c r="BI123" s="252"/>
      <c r="BJ123" s="252"/>
      <c r="BK123" s="252"/>
      <c r="BL123" s="252"/>
      <c r="BM123" s="252"/>
      <c r="BN123" s="252"/>
      <c r="BO123" s="252"/>
      <c r="BP123" s="252"/>
      <c r="BQ123" s="252"/>
      <c r="BR123" s="252"/>
      <c r="BS123" s="252"/>
      <c r="BT123" s="252"/>
      <c r="BU123" s="252"/>
      <c r="BV123" s="252"/>
      <c r="BW123" s="252"/>
      <c r="BX123" s="252"/>
      <c r="BY123" s="252"/>
      <c r="BZ123" s="252"/>
      <c r="CA123" s="252"/>
      <c r="CB123" s="252"/>
      <c r="CC123" s="252"/>
      <c r="CD123" s="252"/>
      <c r="CE123" s="252"/>
      <c r="CF123" s="252"/>
      <c r="CG123" s="252"/>
      <c r="CH123" s="252"/>
      <c r="CI123" s="252"/>
      <c r="CJ123" s="252"/>
      <c r="CK123" s="252"/>
      <c r="CL123" s="252"/>
      <c r="CM123" s="252"/>
      <c r="CN123" s="252"/>
      <c r="CO123" s="252"/>
      <c r="CP123" s="252"/>
      <c r="CQ123" s="252"/>
      <c r="CR123" s="252"/>
      <c r="CS123" s="252"/>
      <c r="CT123" s="252"/>
      <c r="CU123" s="252"/>
      <c r="CV123" s="252"/>
      <c r="CW123" s="252"/>
      <c r="CX123" s="252"/>
      <c r="CY123" s="252"/>
      <c r="CZ123" s="252"/>
      <c r="DA123" s="252"/>
      <c r="DB123" s="252"/>
      <c r="DC123" s="252"/>
      <c r="DD123" s="252"/>
      <c r="DE123" s="252"/>
      <c r="DF123" s="252"/>
      <c r="DG123" s="252"/>
      <c r="DH123" s="252"/>
      <c r="DI123" s="252"/>
      <c r="DJ123" s="252"/>
      <c r="DK123" s="252"/>
      <c r="DL123" s="252"/>
      <c r="DM123" s="252"/>
      <c r="DN123" s="252"/>
      <c r="DO123" s="252"/>
      <c r="DP123" s="252"/>
      <c r="DQ123" s="252"/>
      <c r="DR123" s="252"/>
      <c r="DS123" s="252"/>
      <c r="DT123" s="252"/>
      <c r="DU123" s="252"/>
      <c r="DV123" s="252"/>
      <c r="DW123" s="252"/>
      <c r="DX123" s="252"/>
      <c r="DY123" s="252"/>
      <c r="DZ123" s="252"/>
      <c r="EA123" s="252"/>
      <c r="EB123" s="252"/>
      <c r="EC123" s="252"/>
      <c r="ED123" s="252"/>
      <c r="EE123" s="252"/>
      <c r="EF123" s="252"/>
      <c r="EG123" s="252"/>
      <c r="EH123" s="252"/>
      <c r="EI123" s="252"/>
      <c r="EJ123" s="252"/>
      <c r="EK123" s="252"/>
      <c r="EL123" s="252"/>
      <c r="EM123" s="252"/>
      <c r="EN123" s="252"/>
      <c r="EO123" s="252"/>
      <c r="EP123" s="252"/>
      <c r="EQ123" s="252"/>
    </row>
    <row r="124" spans="2:147" ht="12.75">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c r="BA124" s="252"/>
      <c r="BB124" s="252"/>
      <c r="BC124" s="252"/>
      <c r="BD124" s="252"/>
      <c r="BE124" s="252"/>
      <c r="BF124" s="252"/>
      <c r="BG124" s="252"/>
      <c r="BH124" s="252"/>
      <c r="BI124" s="252"/>
      <c r="BJ124" s="252"/>
      <c r="BK124" s="252"/>
      <c r="BL124" s="252"/>
      <c r="BM124" s="252"/>
      <c r="BN124" s="252"/>
      <c r="BO124" s="252"/>
      <c r="BP124" s="252"/>
      <c r="BQ124" s="252"/>
      <c r="BR124" s="252"/>
      <c r="BS124" s="252"/>
      <c r="BT124" s="252"/>
      <c r="BU124" s="252"/>
      <c r="BV124" s="252"/>
      <c r="BW124" s="252"/>
      <c r="BX124" s="252"/>
      <c r="BY124" s="252"/>
      <c r="BZ124" s="252"/>
      <c r="CA124" s="252"/>
      <c r="CB124" s="252"/>
      <c r="CC124" s="252"/>
      <c r="CD124" s="252"/>
      <c r="CE124" s="252"/>
      <c r="CF124" s="252"/>
      <c r="CG124" s="252"/>
      <c r="CH124" s="252"/>
      <c r="CI124" s="252"/>
      <c r="CJ124" s="252"/>
      <c r="CK124" s="252"/>
      <c r="CL124" s="252"/>
      <c r="CM124" s="252"/>
      <c r="CN124" s="252"/>
      <c r="CO124" s="252"/>
      <c r="CP124" s="252"/>
      <c r="CQ124" s="252"/>
      <c r="CR124" s="252"/>
      <c r="CS124" s="252"/>
      <c r="CT124" s="252"/>
      <c r="CU124" s="252"/>
      <c r="CV124" s="252"/>
      <c r="CW124" s="252"/>
      <c r="CX124" s="252"/>
      <c r="CY124" s="252"/>
      <c r="CZ124" s="252"/>
      <c r="DA124" s="252"/>
      <c r="DB124" s="252"/>
      <c r="DC124" s="252"/>
      <c r="DD124" s="252"/>
      <c r="DE124" s="252"/>
      <c r="DF124" s="252"/>
      <c r="DG124" s="252"/>
      <c r="DH124" s="252"/>
      <c r="DI124" s="252"/>
      <c r="DJ124" s="252"/>
      <c r="DK124" s="252"/>
      <c r="DL124" s="252"/>
      <c r="DM124" s="252"/>
      <c r="DN124" s="252"/>
      <c r="DO124" s="252"/>
      <c r="DP124" s="252"/>
      <c r="DQ124" s="252"/>
      <c r="DR124" s="252"/>
      <c r="DS124" s="252"/>
      <c r="DT124" s="252"/>
      <c r="DU124" s="252"/>
      <c r="DV124" s="252"/>
      <c r="DW124" s="252"/>
      <c r="DX124" s="252"/>
      <c r="DY124" s="252"/>
      <c r="DZ124" s="252"/>
      <c r="EA124" s="252"/>
      <c r="EB124" s="252"/>
      <c r="EC124" s="252"/>
      <c r="ED124" s="252"/>
      <c r="EE124" s="252"/>
      <c r="EF124" s="252"/>
      <c r="EG124" s="252"/>
      <c r="EH124" s="252"/>
      <c r="EI124" s="252"/>
      <c r="EJ124" s="252"/>
      <c r="EK124" s="252"/>
      <c r="EL124" s="252"/>
      <c r="EM124" s="252"/>
      <c r="EN124" s="252"/>
      <c r="EO124" s="252"/>
      <c r="EP124" s="252"/>
      <c r="EQ124" s="252"/>
    </row>
    <row r="125" spans="2:147" ht="12.75">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52"/>
      <c r="BW125" s="252"/>
      <c r="BX125" s="252"/>
      <c r="BY125" s="252"/>
      <c r="BZ125" s="252"/>
      <c r="CA125" s="252"/>
      <c r="CB125" s="252"/>
      <c r="CC125" s="252"/>
      <c r="CD125" s="252"/>
      <c r="CE125" s="252"/>
      <c r="CF125" s="252"/>
      <c r="CG125" s="252"/>
      <c r="CH125" s="252"/>
      <c r="CI125" s="252"/>
      <c r="CJ125" s="252"/>
      <c r="CK125" s="252"/>
      <c r="CL125" s="252"/>
      <c r="CM125" s="252"/>
      <c r="CN125" s="252"/>
      <c r="CO125" s="252"/>
      <c r="CP125" s="252"/>
      <c r="CQ125" s="252"/>
      <c r="CR125" s="252"/>
      <c r="CS125" s="252"/>
      <c r="CT125" s="252"/>
      <c r="CU125" s="252"/>
      <c r="CV125" s="252"/>
      <c r="CW125" s="252"/>
      <c r="CX125" s="252"/>
      <c r="CY125" s="252"/>
      <c r="CZ125" s="252"/>
      <c r="DA125" s="252"/>
      <c r="DB125" s="252"/>
      <c r="DC125" s="252"/>
      <c r="DD125" s="252"/>
      <c r="DE125" s="252"/>
      <c r="DF125" s="252"/>
      <c r="DG125" s="252"/>
      <c r="DH125" s="252"/>
      <c r="DI125" s="252"/>
      <c r="DJ125" s="252"/>
      <c r="DK125" s="252"/>
      <c r="DL125" s="252"/>
      <c r="DM125" s="252"/>
      <c r="DN125" s="252"/>
      <c r="DO125" s="252"/>
      <c r="DP125" s="252"/>
      <c r="DQ125" s="252"/>
      <c r="DR125" s="252"/>
      <c r="DS125" s="252"/>
      <c r="DT125" s="252"/>
      <c r="DU125" s="252"/>
      <c r="DV125" s="252"/>
      <c r="DW125" s="252"/>
      <c r="DX125" s="252"/>
      <c r="DY125" s="252"/>
      <c r="DZ125" s="252"/>
      <c r="EA125" s="252"/>
      <c r="EB125" s="252"/>
      <c r="EC125" s="252"/>
      <c r="ED125" s="252"/>
      <c r="EE125" s="252"/>
      <c r="EF125" s="252"/>
      <c r="EG125" s="252"/>
      <c r="EH125" s="252"/>
      <c r="EI125" s="252"/>
      <c r="EJ125" s="252"/>
      <c r="EK125" s="252"/>
      <c r="EL125" s="252"/>
      <c r="EM125" s="252"/>
      <c r="EN125" s="252"/>
      <c r="EO125" s="252"/>
      <c r="EP125" s="252"/>
      <c r="EQ125" s="252"/>
    </row>
    <row r="126" spans="2:147" ht="12.75">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2"/>
      <c r="CE126" s="252"/>
      <c r="CF126" s="252"/>
      <c r="CG126" s="252"/>
      <c r="CH126" s="252"/>
      <c r="CI126" s="252"/>
      <c r="CJ126" s="252"/>
      <c r="CK126" s="252"/>
      <c r="CL126" s="252"/>
      <c r="CM126" s="252"/>
      <c r="CN126" s="252"/>
      <c r="CO126" s="252"/>
      <c r="CP126" s="252"/>
      <c r="CQ126" s="252"/>
      <c r="CR126" s="252"/>
      <c r="CS126" s="252"/>
      <c r="CT126" s="252"/>
      <c r="CU126" s="252"/>
      <c r="CV126" s="252"/>
      <c r="CW126" s="252"/>
      <c r="CX126" s="252"/>
      <c r="CY126" s="252"/>
      <c r="CZ126" s="252"/>
      <c r="DA126" s="252"/>
      <c r="DB126" s="252"/>
      <c r="DC126" s="252"/>
      <c r="DD126" s="252"/>
      <c r="DE126" s="252"/>
      <c r="DF126" s="252"/>
      <c r="DG126" s="252"/>
      <c r="DH126" s="252"/>
      <c r="DI126" s="252"/>
      <c r="DJ126" s="252"/>
      <c r="DK126" s="252"/>
      <c r="DL126" s="252"/>
      <c r="DM126" s="252"/>
      <c r="DN126" s="252"/>
      <c r="DO126" s="252"/>
      <c r="DP126" s="252"/>
      <c r="DQ126" s="252"/>
      <c r="DR126" s="252"/>
      <c r="DS126" s="252"/>
      <c r="DT126" s="252"/>
      <c r="DU126" s="252"/>
      <c r="DV126" s="252"/>
      <c r="DW126" s="252"/>
      <c r="DX126" s="252"/>
      <c r="DY126" s="252"/>
      <c r="DZ126" s="252"/>
      <c r="EA126" s="252"/>
      <c r="EB126" s="252"/>
      <c r="EC126" s="252"/>
      <c r="ED126" s="252"/>
      <c r="EE126" s="252"/>
      <c r="EF126" s="252"/>
      <c r="EG126" s="252"/>
      <c r="EH126" s="252"/>
      <c r="EI126" s="252"/>
      <c r="EJ126" s="252"/>
      <c r="EK126" s="252"/>
      <c r="EL126" s="252"/>
      <c r="EM126" s="252"/>
      <c r="EN126" s="252"/>
      <c r="EO126" s="252"/>
      <c r="EP126" s="252"/>
      <c r="EQ126" s="252"/>
    </row>
    <row r="127" spans="2:147" ht="12.75">
      <c r="B127" s="252"/>
      <c r="C127" s="252"/>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c r="AR127" s="252"/>
      <c r="AS127" s="252"/>
      <c r="AT127" s="252"/>
      <c r="AU127" s="252"/>
      <c r="AV127" s="252"/>
      <c r="AW127" s="252"/>
      <c r="AX127" s="252"/>
      <c r="AY127" s="252"/>
      <c r="AZ127" s="252"/>
      <c r="BA127" s="252"/>
      <c r="BB127" s="252"/>
      <c r="BC127" s="252"/>
      <c r="BD127" s="252"/>
      <c r="BE127" s="252"/>
      <c r="BF127" s="252"/>
      <c r="BG127" s="252"/>
      <c r="BH127" s="252"/>
      <c r="BI127" s="252"/>
      <c r="BJ127" s="252"/>
      <c r="BK127" s="252"/>
      <c r="BL127" s="252"/>
      <c r="BM127" s="252"/>
      <c r="BN127" s="252"/>
      <c r="BO127" s="252"/>
      <c r="BP127" s="252"/>
      <c r="BQ127" s="252"/>
      <c r="BR127" s="252"/>
      <c r="BS127" s="252"/>
      <c r="BT127" s="252"/>
      <c r="BU127" s="252"/>
      <c r="BV127" s="252"/>
      <c r="BW127" s="252"/>
      <c r="BX127" s="252"/>
      <c r="BY127" s="252"/>
      <c r="BZ127" s="252"/>
      <c r="CA127" s="252"/>
      <c r="CB127" s="252"/>
      <c r="CC127" s="252"/>
      <c r="CD127" s="252"/>
      <c r="CE127" s="252"/>
      <c r="CF127" s="252"/>
      <c r="CG127" s="252"/>
      <c r="CH127" s="252"/>
      <c r="CI127" s="252"/>
      <c r="CJ127" s="252"/>
      <c r="CK127" s="252"/>
      <c r="CL127" s="252"/>
      <c r="CM127" s="252"/>
      <c r="CN127" s="252"/>
      <c r="CO127" s="252"/>
      <c r="CP127" s="252"/>
      <c r="CQ127" s="252"/>
      <c r="CR127" s="252"/>
      <c r="CS127" s="252"/>
      <c r="CT127" s="252"/>
      <c r="CU127" s="252"/>
      <c r="CV127" s="252"/>
      <c r="CW127" s="252"/>
      <c r="CX127" s="252"/>
      <c r="CY127" s="252"/>
      <c r="CZ127" s="252"/>
      <c r="DA127" s="252"/>
      <c r="DB127" s="252"/>
      <c r="DC127" s="252"/>
      <c r="DD127" s="252"/>
      <c r="DE127" s="252"/>
      <c r="DF127" s="252"/>
      <c r="DG127" s="252"/>
      <c r="DH127" s="252"/>
      <c r="DI127" s="252"/>
      <c r="DJ127" s="252"/>
      <c r="DK127" s="252"/>
      <c r="DL127" s="252"/>
      <c r="DM127" s="252"/>
      <c r="DN127" s="252"/>
      <c r="DO127" s="252"/>
      <c r="DP127" s="252"/>
      <c r="DQ127" s="252"/>
      <c r="DR127" s="252"/>
      <c r="DS127" s="252"/>
      <c r="DT127" s="252"/>
      <c r="DU127" s="252"/>
      <c r="DV127" s="252"/>
      <c r="DW127" s="252"/>
      <c r="DX127" s="252"/>
      <c r="DY127" s="252"/>
      <c r="DZ127" s="252"/>
      <c r="EA127" s="252"/>
      <c r="EB127" s="252"/>
      <c r="EC127" s="252"/>
      <c r="ED127" s="252"/>
      <c r="EE127" s="252"/>
      <c r="EF127" s="252"/>
      <c r="EG127" s="252"/>
      <c r="EH127" s="252"/>
      <c r="EI127" s="252"/>
      <c r="EJ127" s="252"/>
      <c r="EK127" s="252"/>
      <c r="EL127" s="252"/>
      <c r="EM127" s="252"/>
      <c r="EN127" s="252"/>
      <c r="EO127" s="252"/>
      <c r="EP127" s="252"/>
      <c r="EQ127" s="252"/>
    </row>
    <row r="128" spans="2:147" ht="12.75">
      <c r="B128" s="252"/>
      <c r="C128" s="252"/>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252"/>
      <c r="BL128" s="252"/>
      <c r="BM128" s="252"/>
      <c r="BN128" s="252"/>
      <c r="BO128" s="252"/>
      <c r="BP128" s="252"/>
      <c r="BQ128" s="252"/>
      <c r="BR128" s="252"/>
      <c r="BS128" s="252"/>
      <c r="BT128" s="252"/>
      <c r="BU128" s="252"/>
      <c r="BV128" s="252"/>
      <c r="BW128" s="252"/>
      <c r="BX128" s="252"/>
      <c r="BY128" s="252"/>
      <c r="BZ128" s="252"/>
      <c r="CA128" s="252"/>
      <c r="CB128" s="252"/>
      <c r="CC128" s="252"/>
      <c r="CD128" s="252"/>
      <c r="CE128" s="252"/>
      <c r="CF128" s="252"/>
      <c r="CG128" s="252"/>
      <c r="CH128" s="252"/>
      <c r="CI128" s="252"/>
      <c r="CJ128" s="252"/>
      <c r="CK128" s="252"/>
      <c r="CL128" s="252"/>
      <c r="CM128" s="252"/>
      <c r="CN128" s="252"/>
      <c r="CO128" s="252"/>
      <c r="CP128" s="252"/>
      <c r="CQ128" s="252"/>
      <c r="CR128" s="252"/>
      <c r="CS128" s="252"/>
      <c r="CT128" s="252"/>
      <c r="CU128" s="252"/>
      <c r="CV128" s="252"/>
      <c r="CW128" s="252"/>
      <c r="CX128" s="252"/>
      <c r="CY128" s="252"/>
      <c r="CZ128" s="252"/>
      <c r="DA128" s="252"/>
      <c r="DB128" s="252"/>
      <c r="DC128" s="252"/>
      <c r="DD128" s="252"/>
      <c r="DE128" s="252"/>
      <c r="DF128" s="252"/>
      <c r="DG128" s="252"/>
      <c r="DH128" s="252"/>
      <c r="DI128" s="252"/>
      <c r="DJ128" s="252"/>
      <c r="DK128" s="252"/>
      <c r="DL128" s="252"/>
      <c r="DM128" s="252"/>
      <c r="DN128" s="252"/>
      <c r="DO128" s="252"/>
      <c r="DP128" s="252"/>
      <c r="DQ128" s="252"/>
      <c r="DR128" s="252"/>
      <c r="DS128" s="252"/>
      <c r="DT128" s="252"/>
      <c r="DU128" s="252"/>
      <c r="DV128" s="252"/>
      <c r="DW128" s="252"/>
      <c r="DX128" s="252"/>
      <c r="DY128" s="252"/>
      <c r="DZ128" s="252"/>
      <c r="EA128" s="252"/>
      <c r="EB128" s="252"/>
      <c r="EC128" s="252"/>
      <c r="ED128" s="252"/>
      <c r="EE128" s="252"/>
      <c r="EF128" s="252"/>
      <c r="EG128" s="252"/>
      <c r="EH128" s="252"/>
      <c r="EI128" s="252"/>
      <c r="EJ128" s="252"/>
      <c r="EK128" s="252"/>
      <c r="EL128" s="252"/>
      <c r="EM128" s="252"/>
      <c r="EN128" s="252"/>
      <c r="EO128" s="252"/>
      <c r="EP128" s="252"/>
      <c r="EQ128" s="252"/>
    </row>
    <row r="129" spans="2:147" ht="12.75">
      <c r="B129" s="252"/>
      <c r="C129" s="252"/>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252"/>
      <c r="BC129" s="252"/>
      <c r="BD129" s="252"/>
      <c r="BE129" s="252"/>
      <c r="BF129" s="252"/>
      <c r="BG129" s="252"/>
      <c r="BH129" s="252"/>
      <c r="BI129" s="252"/>
      <c r="BJ129" s="252"/>
      <c r="BK129" s="252"/>
      <c r="BL129" s="252"/>
      <c r="BM129" s="252"/>
      <c r="BN129" s="252"/>
      <c r="BO129" s="252"/>
      <c r="BP129" s="252"/>
      <c r="BQ129" s="252"/>
      <c r="BR129" s="252"/>
      <c r="BS129" s="252"/>
      <c r="BT129" s="252"/>
      <c r="BU129" s="252"/>
      <c r="BV129" s="252"/>
      <c r="BW129" s="252"/>
      <c r="BX129" s="252"/>
      <c r="BY129" s="252"/>
      <c r="BZ129" s="25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52"/>
      <c r="DQ129" s="252"/>
      <c r="DR129" s="252"/>
      <c r="DS129" s="252"/>
      <c r="DT129" s="252"/>
      <c r="DU129" s="252"/>
      <c r="DV129" s="252"/>
      <c r="DW129" s="252"/>
      <c r="DX129" s="252"/>
      <c r="DY129" s="252"/>
      <c r="DZ129" s="252"/>
      <c r="EA129" s="252"/>
      <c r="EB129" s="252"/>
      <c r="EC129" s="252"/>
      <c r="ED129" s="252"/>
      <c r="EE129" s="252"/>
      <c r="EF129" s="252"/>
      <c r="EG129" s="252"/>
      <c r="EH129" s="252"/>
      <c r="EI129" s="252"/>
      <c r="EJ129" s="252"/>
      <c r="EK129" s="252"/>
      <c r="EL129" s="252"/>
      <c r="EM129" s="252"/>
      <c r="EN129" s="252"/>
      <c r="EO129" s="252"/>
      <c r="EP129" s="252"/>
      <c r="EQ129" s="252"/>
    </row>
    <row r="130" spans="2:147" ht="12.75">
      <c r="B130" s="252"/>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52"/>
      <c r="BL130" s="252"/>
      <c r="BM130" s="252"/>
      <c r="BN130" s="252"/>
      <c r="BO130" s="252"/>
      <c r="BP130" s="252"/>
      <c r="BQ130" s="252"/>
      <c r="BR130" s="252"/>
      <c r="BS130" s="252"/>
      <c r="BT130" s="252"/>
      <c r="BU130" s="252"/>
      <c r="BV130" s="252"/>
      <c r="BW130" s="252"/>
      <c r="BX130" s="252"/>
      <c r="BY130" s="252"/>
      <c r="BZ130" s="25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52"/>
      <c r="DQ130" s="252"/>
      <c r="DR130" s="252"/>
      <c r="DS130" s="252"/>
      <c r="DT130" s="252"/>
      <c r="DU130" s="252"/>
      <c r="DV130" s="252"/>
      <c r="DW130" s="252"/>
      <c r="DX130" s="252"/>
      <c r="DY130" s="252"/>
      <c r="DZ130" s="252"/>
      <c r="EA130" s="252"/>
      <c r="EB130" s="252"/>
      <c r="EC130" s="252"/>
      <c r="ED130" s="252"/>
      <c r="EE130" s="252"/>
      <c r="EF130" s="252"/>
      <c r="EG130" s="252"/>
      <c r="EH130" s="252"/>
      <c r="EI130" s="252"/>
      <c r="EJ130" s="252"/>
      <c r="EK130" s="252"/>
      <c r="EL130" s="252"/>
      <c r="EM130" s="252"/>
      <c r="EN130" s="252"/>
      <c r="EO130" s="252"/>
      <c r="EP130" s="252"/>
      <c r="EQ130" s="252"/>
    </row>
    <row r="131" spans="2:147" ht="12.75">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c r="BA131" s="252"/>
      <c r="BB131" s="252"/>
      <c r="BC131" s="252"/>
      <c r="BD131" s="252"/>
      <c r="BE131" s="252"/>
      <c r="BF131" s="252"/>
      <c r="BG131" s="252"/>
      <c r="BH131" s="252"/>
      <c r="BI131" s="252"/>
      <c r="BJ131" s="252"/>
      <c r="BK131" s="252"/>
      <c r="BL131" s="252"/>
      <c r="BM131" s="252"/>
      <c r="BN131" s="252"/>
      <c r="BO131" s="252"/>
      <c r="BP131" s="252"/>
      <c r="BQ131" s="252"/>
      <c r="BR131" s="252"/>
      <c r="BS131" s="252"/>
      <c r="BT131" s="252"/>
      <c r="BU131" s="252"/>
      <c r="BV131" s="252"/>
      <c r="BW131" s="252"/>
      <c r="BX131" s="252"/>
      <c r="BY131" s="252"/>
      <c r="BZ131" s="2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52"/>
      <c r="DQ131" s="252"/>
      <c r="DR131" s="252"/>
      <c r="DS131" s="252"/>
      <c r="DT131" s="252"/>
      <c r="DU131" s="252"/>
      <c r="DV131" s="252"/>
      <c r="DW131" s="252"/>
      <c r="DX131" s="252"/>
      <c r="DY131" s="252"/>
      <c r="DZ131" s="252"/>
      <c r="EA131" s="252"/>
      <c r="EB131" s="252"/>
      <c r="EC131" s="252"/>
      <c r="ED131" s="252"/>
      <c r="EE131" s="252"/>
      <c r="EF131" s="252"/>
      <c r="EG131" s="252"/>
      <c r="EH131" s="252"/>
      <c r="EI131" s="252"/>
      <c r="EJ131" s="252"/>
      <c r="EK131" s="252"/>
      <c r="EL131" s="252"/>
      <c r="EM131" s="252"/>
      <c r="EN131" s="252"/>
      <c r="EO131" s="252"/>
      <c r="EP131" s="252"/>
      <c r="EQ131" s="252"/>
    </row>
    <row r="132" spans="2:147" ht="12.75">
      <c r="B132" s="252"/>
      <c r="C132" s="252"/>
      <c r="D132" s="252"/>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2"/>
      <c r="AS132" s="252"/>
      <c r="AT132" s="252"/>
      <c r="AU132" s="252"/>
      <c r="AV132" s="252"/>
      <c r="AW132" s="252"/>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2"/>
      <c r="BT132" s="252"/>
      <c r="BU132" s="252"/>
      <c r="BV132" s="252"/>
      <c r="BW132" s="252"/>
      <c r="BX132" s="252"/>
      <c r="BY132" s="252"/>
      <c r="BZ132" s="252"/>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52"/>
      <c r="DQ132" s="252"/>
      <c r="DR132" s="252"/>
      <c r="DS132" s="252"/>
      <c r="DT132" s="252"/>
      <c r="DU132" s="252"/>
      <c r="DV132" s="252"/>
      <c r="DW132" s="252"/>
      <c r="DX132" s="252"/>
      <c r="DY132" s="252"/>
      <c r="DZ132" s="252"/>
      <c r="EA132" s="252"/>
      <c r="EB132" s="252"/>
      <c r="EC132" s="252"/>
      <c r="ED132" s="252"/>
      <c r="EE132" s="252"/>
      <c r="EF132" s="252"/>
      <c r="EG132" s="252"/>
      <c r="EH132" s="252"/>
      <c r="EI132" s="252"/>
      <c r="EJ132" s="252"/>
      <c r="EK132" s="252"/>
      <c r="EL132" s="252"/>
      <c r="EM132" s="252"/>
      <c r="EN132" s="252"/>
      <c r="EO132" s="252"/>
      <c r="EP132" s="252"/>
      <c r="EQ132" s="252"/>
    </row>
    <row r="133" spans="2:147" ht="12.75">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2"/>
      <c r="BB133" s="252"/>
      <c r="BC133" s="252"/>
      <c r="BD133" s="252"/>
      <c r="BE133" s="252"/>
      <c r="BF133" s="252"/>
      <c r="BG133" s="252"/>
      <c r="BH133" s="252"/>
      <c r="BI133" s="252"/>
      <c r="BJ133" s="252"/>
      <c r="BK133" s="252"/>
      <c r="BL133" s="252"/>
      <c r="BM133" s="252"/>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52"/>
      <c r="DQ133" s="252"/>
      <c r="DR133" s="252"/>
      <c r="DS133" s="252"/>
      <c r="DT133" s="252"/>
      <c r="DU133" s="252"/>
      <c r="DV133" s="252"/>
      <c r="DW133" s="252"/>
      <c r="DX133" s="252"/>
      <c r="DY133" s="252"/>
      <c r="DZ133" s="252"/>
      <c r="EA133" s="252"/>
      <c r="EB133" s="252"/>
      <c r="EC133" s="252"/>
      <c r="ED133" s="252"/>
      <c r="EE133" s="252"/>
      <c r="EF133" s="252"/>
      <c r="EG133" s="252"/>
      <c r="EH133" s="252"/>
      <c r="EI133" s="252"/>
      <c r="EJ133" s="252"/>
      <c r="EK133" s="252"/>
      <c r="EL133" s="252"/>
      <c r="EM133" s="252"/>
      <c r="EN133" s="252"/>
      <c r="EO133" s="252"/>
      <c r="EP133" s="252"/>
      <c r="EQ133" s="252"/>
    </row>
    <row r="134" spans="2:147" ht="12.75">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252"/>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52"/>
      <c r="DQ134" s="252"/>
      <c r="DR134" s="252"/>
      <c r="DS134" s="252"/>
      <c r="DT134" s="252"/>
      <c r="DU134" s="252"/>
      <c r="DV134" s="252"/>
      <c r="DW134" s="252"/>
      <c r="DX134" s="252"/>
      <c r="DY134" s="252"/>
      <c r="DZ134" s="252"/>
      <c r="EA134" s="252"/>
      <c r="EB134" s="252"/>
      <c r="EC134" s="252"/>
      <c r="ED134" s="252"/>
      <c r="EE134" s="252"/>
      <c r="EF134" s="252"/>
      <c r="EG134" s="252"/>
      <c r="EH134" s="252"/>
      <c r="EI134" s="252"/>
      <c r="EJ134" s="252"/>
      <c r="EK134" s="252"/>
      <c r="EL134" s="252"/>
      <c r="EM134" s="252"/>
      <c r="EN134" s="252"/>
      <c r="EO134" s="252"/>
      <c r="EP134" s="252"/>
      <c r="EQ134" s="252"/>
    </row>
    <row r="135" spans="2:147" ht="12.75">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c r="EA135" s="252"/>
      <c r="EB135" s="252"/>
      <c r="EC135" s="252"/>
      <c r="ED135" s="252"/>
      <c r="EE135" s="252"/>
      <c r="EF135" s="252"/>
      <c r="EG135" s="252"/>
      <c r="EH135" s="252"/>
      <c r="EI135" s="252"/>
      <c r="EJ135" s="252"/>
      <c r="EK135" s="252"/>
      <c r="EL135" s="252"/>
      <c r="EM135" s="252"/>
      <c r="EN135" s="252"/>
      <c r="EO135" s="252"/>
      <c r="EP135" s="252"/>
      <c r="EQ135" s="252"/>
    </row>
    <row r="136" spans="2:147" ht="12.75">
      <c r="B136" s="252"/>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c r="AQ136" s="252"/>
      <c r="AR136" s="252"/>
      <c r="AS136" s="252"/>
      <c r="AT136" s="252"/>
      <c r="AU136" s="252"/>
      <c r="AV136" s="252"/>
      <c r="AW136" s="252"/>
      <c r="AX136" s="252"/>
      <c r="AY136" s="252"/>
      <c r="AZ136" s="252"/>
      <c r="BA136" s="252"/>
      <c r="BB136" s="252"/>
      <c r="BC136" s="252"/>
      <c r="BD136" s="252"/>
      <c r="BE136" s="252"/>
      <c r="BF136" s="252"/>
      <c r="BG136" s="252"/>
      <c r="BH136" s="252"/>
      <c r="BI136" s="252"/>
      <c r="BJ136" s="252"/>
      <c r="BK136" s="252"/>
      <c r="BL136" s="252"/>
      <c r="BM136" s="252"/>
      <c r="BN136" s="252"/>
      <c r="BO136" s="252"/>
      <c r="BP136" s="252"/>
      <c r="BQ136" s="252"/>
      <c r="BR136" s="252"/>
      <c r="BS136" s="252"/>
      <c r="BT136" s="252"/>
      <c r="BU136" s="252"/>
      <c r="BV136" s="252"/>
      <c r="BW136" s="252"/>
      <c r="BX136" s="252"/>
      <c r="BY136" s="252"/>
      <c r="BZ136" s="252"/>
      <c r="CA136" s="252"/>
      <c r="CB136" s="252"/>
      <c r="CC136" s="252"/>
      <c r="CD136" s="252"/>
      <c r="CE136" s="252"/>
      <c r="CF136" s="252"/>
      <c r="CG136" s="252"/>
      <c r="CH136" s="252"/>
      <c r="CI136" s="252"/>
      <c r="CJ136" s="252"/>
      <c r="CK136" s="252"/>
      <c r="CL136" s="252"/>
      <c r="CM136" s="252"/>
      <c r="CN136" s="252"/>
      <c r="CO136" s="252"/>
      <c r="CP136" s="252"/>
      <c r="CQ136" s="252"/>
      <c r="CR136" s="252"/>
      <c r="CS136" s="252"/>
      <c r="CT136" s="252"/>
      <c r="CU136" s="252"/>
      <c r="CV136" s="252"/>
      <c r="CW136" s="252"/>
      <c r="CX136" s="252"/>
      <c r="CY136" s="252"/>
      <c r="CZ136" s="252"/>
      <c r="DA136" s="252"/>
      <c r="DB136" s="252"/>
      <c r="DC136" s="252"/>
      <c r="DD136" s="252"/>
      <c r="DE136" s="252"/>
      <c r="DF136" s="252"/>
      <c r="DG136" s="252"/>
      <c r="DH136" s="252"/>
      <c r="DI136" s="252"/>
      <c r="DJ136" s="252"/>
      <c r="DK136" s="252"/>
      <c r="DL136" s="252"/>
      <c r="DM136" s="252"/>
      <c r="DN136" s="252"/>
      <c r="DO136" s="252"/>
      <c r="DP136" s="252"/>
      <c r="DQ136" s="252"/>
      <c r="DR136" s="252"/>
      <c r="DS136" s="252"/>
      <c r="DT136" s="252"/>
      <c r="DU136" s="252"/>
      <c r="DV136" s="252"/>
      <c r="DW136" s="252"/>
      <c r="DX136" s="252"/>
      <c r="DY136" s="252"/>
      <c r="DZ136" s="252"/>
      <c r="EA136" s="252"/>
      <c r="EB136" s="252"/>
      <c r="EC136" s="252"/>
      <c r="ED136" s="252"/>
      <c r="EE136" s="252"/>
      <c r="EF136" s="252"/>
      <c r="EG136" s="252"/>
      <c r="EH136" s="252"/>
      <c r="EI136" s="252"/>
      <c r="EJ136" s="252"/>
      <c r="EK136" s="252"/>
      <c r="EL136" s="252"/>
      <c r="EM136" s="252"/>
      <c r="EN136" s="252"/>
      <c r="EO136" s="252"/>
      <c r="EP136" s="252"/>
      <c r="EQ136" s="252"/>
    </row>
    <row r="137" spans="2:147" ht="12.75">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2"/>
      <c r="BM137" s="252"/>
      <c r="BN137" s="252"/>
      <c r="BO137" s="252"/>
      <c r="BP137" s="252"/>
      <c r="BQ137" s="252"/>
      <c r="BR137" s="252"/>
      <c r="BS137" s="252"/>
      <c r="BT137" s="252"/>
      <c r="BU137" s="252"/>
      <c r="BV137" s="252"/>
      <c r="BW137" s="252"/>
      <c r="BX137" s="252"/>
      <c r="BY137" s="252"/>
      <c r="BZ137" s="252"/>
      <c r="CA137" s="252"/>
      <c r="CB137" s="252"/>
      <c r="CC137" s="252"/>
      <c r="CD137" s="252"/>
      <c r="CE137" s="252"/>
      <c r="CF137" s="252"/>
      <c r="CG137" s="252"/>
      <c r="CH137" s="252"/>
      <c r="CI137" s="252"/>
      <c r="CJ137" s="252"/>
      <c r="CK137" s="252"/>
      <c r="CL137" s="252"/>
      <c r="CM137" s="252"/>
      <c r="CN137" s="252"/>
      <c r="CO137" s="252"/>
      <c r="CP137" s="252"/>
      <c r="CQ137" s="252"/>
      <c r="CR137" s="252"/>
      <c r="CS137" s="252"/>
      <c r="CT137" s="252"/>
      <c r="CU137" s="252"/>
      <c r="CV137" s="252"/>
      <c r="CW137" s="252"/>
      <c r="CX137" s="252"/>
      <c r="CY137" s="252"/>
      <c r="CZ137" s="252"/>
      <c r="DA137" s="252"/>
      <c r="DB137" s="252"/>
      <c r="DC137" s="252"/>
      <c r="DD137" s="252"/>
      <c r="DE137" s="252"/>
      <c r="DF137" s="252"/>
      <c r="DG137" s="252"/>
      <c r="DH137" s="252"/>
      <c r="DI137" s="252"/>
      <c r="DJ137" s="252"/>
      <c r="DK137" s="252"/>
      <c r="DL137" s="252"/>
      <c r="DM137" s="252"/>
      <c r="DN137" s="252"/>
      <c r="DO137" s="252"/>
      <c r="DP137" s="252"/>
      <c r="DQ137" s="252"/>
      <c r="DR137" s="252"/>
      <c r="DS137" s="252"/>
      <c r="DT137" s="252"/>
      <c r="DU137" s="252"/>
      <c r="DV137" s="252"/>
      <c r="DW137" s="252"/>
      <c r="DX137" s="252"/>
      <c r="DY137" s="252"/>
      <c r="DZ137" s="252"/>
      <c r="EA137" s="252"/>
      <c r="EB137" s="252"/>
      <c r="EC137" s="252"/>
      <c r="ED137" s="252"/>
      <c r="EE137" s="252"/>
      <c r="EF137" s="252"/>
      <c r="EG137" s="252"/>
      <c r="EH137" s="252"/>
      <c r="EI137" s="252"/>
      <c r="EJ137" s="252"/>
      <c r="EK137" s="252"/>
      <c r="EL137" s="252"/>
      <c r="EM137" s="252"/>
      <c r="EN137" s="252"/>
      <c r="EO137" s="252"/>
      <c r="EP137" s="252"/>
      <c r="EQ137" s="252"/>
    </row>
    <row r="138" spans="2:147" ht="12.75">
      <c r="B138" s="252"/>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c r="BJ138" s="252"/>
      <c r="BK138" s="252"/>
      <c r="BL138" s="252"/>
      <c r="BM138" s="252"/>
      <c r="BN138" s="252"/>
      <c r="BO138" s="252"/>
      <c r="BP138" s="252"/>
      <c r="BQ138" s="252"/>
      <c r="BR138" s="252"/>
      <c r="BS138" s="252"/>
      <c r="BT138" s="252"/>
      <c r="BU138" s="252"/>
      <c r="BV138" s="252"/>
      <c r="BW138" s="252"/>
      <c r="BX138" s="252"/>
      <c r="BY138" s="252"/>
      <c r="BZ138" s="252"/>
      <c r="CA138" s="252"/>
      <c r="CB138" s="252"/>
      <c r="CC138" s="252"/>
      <c r="CD138" s="252"/>
      <c r="CE138" s="252"/>
      <c r="CF138" s="252"/>
      <c r="CG138" s="252"/>
      <c r="CH138" s="252"/>
      <c r="CI138" s="252"/>
      <c r="CJ138" s="252"/>
      <c r="CK138" s="252"/>
      <c r="CL138" s="252"/>
      <c r="CM138" s="252"/>
      <c r="CN138" s="252"/>
      <c r="CO138" s="252"/>
      <c r="CP138" s="252"/>
      <c r="CQ138" s="252"/>
      <c r="CR138" s="252"/>
      <c r="CS138" s="252"/>
      <c r="CT138" s="252"/>
      <c r="CU138" s="252"/>
      <c r="CV138" s="252"/>
      <c r="CW138" s="252"/>
      <c r="CX138" s="252"/>
      <c r="CY138" s="252"/>
      <c r="CZ138" s="252"/>
      <c r="DA138" s="252"/>
      <c r="DB138" s="252"/>
      <c r="DC138" s="252"/>
      <c r="DD138" s="252"/>
      <c r="DE138" s="252"/>
      <c r="DF138" s="252"/>
      <c r="DG138" s="252"/>
      <c r="DH138" s="252"/>
      <c r="DI138" s="252"/>
      <c r="DJ138" s="252"/>
      <c r="DK138" s="252"/>
      <c r="DL138" s="252"/>
      <c r="DM138" s="252"/>
      <c r="DN138" s="252"/>
      <c r="DO138" s="252"/>
      <c r="DP138" s="252"/>
      <c r="DQ138" s="252"/>
      <c r="DR138" s="252"/>
      <c r="DS138" s="252"/>
      <c r="DT138" s="252"/>
      <c r="DU138" s="252"/>
      <c r="DV138" s="252"/>
      <c r="DW138" s="252"/>
      <c r="DX138" s="252"/>
      <c r="DY138" s="252"/>
      <c r="DZ138" s="252"/>
      <c r="EA138" s="252"/>
      <c r="EB138" s="252"/>
      <c r="EC138" s="252"/>
      <c r="ED138" s="252"/>
      <c r="EE138" s="252"/>
      <c r="EF138" s="252"/>
      <c r="EG138" s="252"/>
      <c r="EH138" s="252"/>
      <c r="EI138" s="252"/>
      <c r="EJ138" s="252"/>
      <c r="EK138" s="252"/>
      <c r="EL138" s="252"/>
      <c r="EM138" s="252"/>
      <c r="EN138" s="252"/>
      <c r="EO138" s="252"/>
      <c r="EP138" s="252"/>
      <c r="EQ138" s="252"/>
    </row>
    <row r="139" spans="2:147" ht="12.75">
      <c r="B139" s="252"/>
      <c r="C139" s="252"/>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2"/>
      <c r="BI139" s="252"/>
      <c r="BJ139" s="252"/>
      <c r="BK139" s="252"/>
      <c r="BL139" s="252"/>
      <c r="BM139" s="252"/>
      <c r="BN139" s="252"/>
      <c r="BO139" s="252"/>
      <c r="BP139" s="252"/>
      <c r="BQ139" s="252"/>
      <c r="BR139" s="252"/>
      <c r="BS139" s="252"/>
      <c r="BT139" s="252"/>
      <c r="BU139" s="252"/>
      <c r="BV139" s="252"/>
      <c r="BW139" s="252"/>
      <c r="BX139" s="252"/>
      <c r="BY139" s="252"/>
      <c r="BZ139" s="252"/>
      <c r="CA139" s="252"/>
      <c r="CB139" s="252"/>
      <c r="CC139" s="252"/>
      <c r="CD139" s="252"/>
      <c r="CE139" s="252"/>
      <c r="CF139" s="252"/>
      <c r="CG139" s="252"/>
      <c r="CH139" s="252"/>
      <c r="CI139" s="252"/>
      <c r="CJ139" s="252"/>
      <c r="CK139" s="252"/>
      <c r="CL139" s="252"/>
      <c r="CM139" s="252"/>
      <c r="CN139" s="252"/>
      <c r="CO139" s="252"/>
      <c r="CP139" s="252"/>
      <c r="CQ139" s="252"/>
      <c r="CR139" s="252"/>
      <c r="CS139" s="252"/>
      <c r="CT139" s="252"/>
      <c r="CU139" s="252"/>
      <c r="CV139" s="252"/>
      <c r="CW139" s="252"/>
      <c r="CX139" s="252"/>
      <c r="CY139" s="252"/>
      <c r="CZ139" s="252"/>
      <c r="DA139" s="252"/>
      <c r="DB139" s="252"/>
      <c r="DC139" s="252"/>
      <c r="DD139" s="252"/>
      <c r="DE139" s="252"/>
      <c r="DF139" s="252"/>
      <c r="DG139" s="252"/>
      <c r="DH139" s="252"/>
      <c r="DI139" s="252"/>
      <c r="DJ139" s="252"/>
      <c r="DK139" s="252"/>
      <c r="DL139" s="252"/>
      <c r="DM139" s="252"/>
      <c r="DN139" s="252"/>
      <c r="DO139" s="252"/>
      <c r="DP139" s="252"/>
      <c r="DQ139" s="252"/>
      <c r="DR139" s="252"/>
      <c r="DS139" s="252"/>
      <c r="DT139" s="252"/>
      <c r="DU139" s="252"/>
      <c r="DV139" s="252"/>
      <c r="DW139" s="252"/>
      <c r="DX139" s="252"/>
      <c r="DY139" s="252"/>
      <c r="DZ139" s="252"/>
      <c r="EA139" s="252"/>
      <c r="EB139" s="252"/>
      <c r="EC139" s="252"/>
      <c r="ED139" s="252"/>
      <c r="EE139" s="252"/>
      <c r="EF139" s="252"/>
      <c r="EG139" s="252"/>
      <c r="EH139" s="252"/>
      <c r="EI139" s="252"/>
      <c r="EJ139" s="252"/>
      <c r="EK139" s="252"/>
      <c r="EL139" s="252"/>
      <c r="EM139" s="252"/>
      <c r="EN139" s="252"/>
      <c r="EO139" s="252"/>
      <c r="EP139" s="252"/>
      <c r="EQ139" s="252"/>
    </row>
    <row r="140" spans="2:147" ht="12.75">
      <c r="B140" s="252"/>
      <c r="C140" s="25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52"/>
      <c r="BL140" s="252"/>
      <c r="BM140" s="252"/>
      <c r="BN140" s="252"/>
      <c r="BO140" s="252"/>
      <c r="BP140" s="252"/>
      <c r="BQ140" s="252"/>
      <c r="BR140" s="252"/>
      <c r="BS140" s="252"/>
      <c r="BT140" s="252"/>
      <c r="BU140" s="252"/>
      <c r="BV140" s="252"/>
      <c r="BW140" s="252"/>
      <c r="BX140" s="252"/>
      <c r="BY140" s="252"/>
      <c r="BZ140" s="252"/>
      <c r="CA140" s="252"/>
      <c r="CB140" s="252"/>
      <c r="CC140" s="252"/>
      <c r="CD140" s="252"/>
      <c r="CE140" s="252"/>
      <c r="CF140" s="252"/>
      <c r="CG140" s="252"/>
      <c r="CH140" s="252"/>
      <c r="CI140" s="252"/>
      <c r="CJ140" s="252"/>
      <c r="CK140" s="252"/>
      <c r="CL140" s="252"/>
      <c r="CM140" s="252"/>
      <c r="CN140" s="252"/>
      <c r="CO140" s="252"/>
      <c r="CP140" s="252"/>
      <c r="CQ140" s="252"/>
      <c r="CR140" s="252"/>
      <c r="CS140" s="252"/>
      <c r="CT140" s="252"/>
      <c r="CU140" s="252"/>
      <c r="CV140" s="252"/>
      <c r="CW140" s="252"/>
      <c r="CX140" s="252"/>
      <c r="CY140" s="252"/>
      <c r="CZ140" s="252"/>
      <c r="DA140" s="252"/>
      <c r="DB140" s="252"/>
      <c r="DC140" s="252"/>
      <c r="DD140" s="252"/>
      <c r="DE140" s="252"/>
      <c r="DF140" s="252"/>
      <c r="DG140" s="252"/>
      <c r="DH140" s="252"/>
      <c r="DI140" s="252"/>
      <c r="DJ140" s="252"/>
      <c r="DK140" s="252"/>
      <c r="DL140" s="252"/>
      <c r="DM140" s="252"/>
      <c r="DN140" s="252"/>
      <c r="DO140" s="252"/>
      <c r="DP140" s="252"/>
      <c r="DQ140" s="252"/>
      <c r="DR140" s="252"/>
      <c r="DS140" s="252"/>
      <c r="DT140" s="252"/>
      <c r="DU140" s="252"/>
      <c r="DV140" s="252"/>
      <c r="DW140" s="252"/>
      <c r="DX140" s="252"/>
      <c r="DY140" s="252"/>
      <c r="DZ140" s="252"/>
      <c r="EA140" s="252"/>
      <c r="EB140" s="252"/>
      <c r="EC140" s="252"/>
      <c r="ED140" s="252"/>
      <c r="EE140" s="252"/>
      <c r="EF140" s="252"/>
      <c r="EG140" s="252"/>
      <c r="EH140" s="252"/>
      <c r="EI140" s="252"/>
      <c r="EJ140" s="252"/>
      <c r="EK140" s="252"/>
      <c r="EL140" s="252"/>
      <c r="EM140" s="252"/>
      <c r="EN140" s="252"/>
      <c r="EO140" s="252"/>
      <c r="EP140" s="252"/>
      <c r="EQ140" s="252"/>
    </row>
    <row r="141" spans="2:147" ht="12.75">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52"/>
      <c r="BL141" s="252"/>
      <c r="BM141" s="252"/>
      <c r="BN141" s="252"/>
      <c r="BO141" s="252"/>
      <c r="BP141" s="252"/>
      <c r="BQ141" s="252"/>
      <c r="BR141" s="252"/>
      <c r="BS141" s="252"/>
      <c r="BT141" s="252"/>
      <c r="BU141" s="252"/>
      <c r="BV141" s="252"/>
      <c r="BW141" s="252"/>
      <c r="BX141" s="252"/>
      <c r="BY141" s="252"/>
      <c r="BZ141" s="252"/>
      <c r="CA141" s="252"/>
      <c r="CB141" s="252"/>
      <c r="CC141" s="252"/>
      <c r="CD141" s="252"/>
      <c r="CE141" s="252"/>
      <c r="CF141" s="252"/>
      <c r="CG141" s="252"/>
      <c r="CH141" s="252"/>
      <c r="CI141" s="252"/>
      <c r="CJ141" s="252"/>
      <c r="CK141" s="252"/>
      <c r="CL141" s="252"/>
      <c r="CM141" s="252"/>
      <c r="CN141" s="252"/>
      <c r="CO141" s="252"/>
      <c r="CP141" s="252"/>
      <c r="CQ141" s="252"/>
      <c r="CR141" s="252"/>
      <c r="CS141" s="252"/>
      <c r="CT141" s="252"/>
      <c r="CU141" s="252"/>
      <c r="CV141" s="252"/>
      <c r="CW141" s="252"/>
      <c r="CX141" s="252"/>
      <c r="CY141" s="252"/>
      <c r="CZ141" s="252"/>
      <c r="DA141" s="252"/>
      <c r="DB141" s="252"/>
      <c r="DC141" s="252"/>
      <c r="DD141" s="252"/>
      <c r="DE141" s="252"/>
      <c r="DF141" s="252"/>
      <c r="DG141" s="252"/>
      <c r="DH141" s="252"/>
      <c r="DI141" s="252"/>
      <c r="DJ141" s="252"/>
      <c r="DK141" s="252"/>
      <c r="DL141" s="252"/>
      <c r="DM141" s="252"/>
      <c r="DN141" s="252"/>
      <c r="DO141" s="252"/>
      <c r="DP141" s="252"/>
      <c r="DQ141" s="252"/>
      <c r="DR141" s="252"/>
      <c r="DS141" s="252"/>
      <c r="DT141" s="252"/>
      <c r="DU141" s="252"/>
      <c r="DV141" s="252"/>
      <c r="DW141" s="252"/>
      <c r="DX141" s="252"/>
      <c r="DY141" s="252"/>
      <c r="DZ141" s="252"/>
      <c r="EA141" s="252"/>
      <c r="EB141" s="252"/>
      <c r="EC141" s="252"/>
      <c r="ED141" s="252"/>
      <c r="EE141" s="252"/>
      <c r="EF141" s="252"/>
      <c r="EG141" s="252"/>
      <c r="EH141" s="252"/>
      <c r="EI141" s="252"/>
      <c r="EJ141" s="252"/>
      <c r="EK141" s="252"/>
      <c r="EL141" s="252"/>
      <c r="EM141" s="252"/>
      <c r="EN141" s="252"/>
      <c r="EO141" s="252"/>
      <c r="EP141" s="252"/>
      <c r="EQ141" s="252"/>
    </row>
    <row r="142" spans="2:147" ht="12.75">
      <c r="B142" s="252"/>
      <c r="C142" s="252"/>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52"/>
      <c r="BL142" s="252"/>
      <c r="BM142" s="252"/>
      <c r="BN142" s="252"/>
      <c r="BO142" s="252"/>
      <c r="BP142" s="252"/>
      <c r="BQ142" s="252"/>
      <c r="BR142" s="252"/>
      <c r="BS142" s="252"/>
      <c r="BT142" s="252"/>
      <c r="BU142" s="252"/>
      <c r="BV142" s="252"/>
      <c r="BW142" s="252"/>
      <c r="BX142" s="252"/>
      <c r="BY142" s="252"/>
      <c r="BZ142" s="252"/>
      <c r="CA142" s="252"/>
      <c r="CB142" s="252"/>
      <c r="CC142" s="252"/>
      <c r="CD142" s="252"/>
      <c r="CE142" s="252"/>
      <c r="CF142" s="252"/>
      <c r="CG142" s="252"/>
      <c r="CH142" s="252"/>
      <c r="CI142" s="252"/>
      <c r="CJ142" s="252"/>
      <c r="CK142" s="252"/>
      <c r="CL142" s="252"/>
      <c r="CM142" s="252"/>
      <c r="CN142" s="252"/>
      <c r="CO142" s="252"/>
      <c r="CP142" s="252"/>
      <c r="CQ142" s="252"/>
      <c r="CR142" s="252"/>
      <c r="CS142" s="252"/>
      <c r="CT142" s="252"/>
      <c r="CU142" s="252"/>
      <c r="CV142" s="252"/>
      <c r="CW142" s="252"/>
      <c r="CX142" s="252"/>
      <c r="CY142" s="252"/>
      <c r="CZ142" s="252"/>
      <c r="DA142" s="252"/>
      <c r="DB142" s="252"/>
      <c r="DC142" s="252"/>
      <c r="DD142" s="252"/>
      <c r="DE142" s="252"/>
      <c r="DF142" s="252"/>
      <c r="DG142" s="252"/>
      <c r="DH142" s="252"/>
      <c r="DI142" s="252"/>
      <c r="DJ142" s="252"/>
      <c r="DK142" s="252"/>
      <c r="DL142" s="252"/>
      <c r="DM142" s="252"/>
      <c r="DN142" s="252"/>
      <c r="DO142" s="252"/>
      <c r="DP142" s="252"/>
      <c r="DQ142" s="252"/>
      <c r="DR142" s="252"/>
      <c r="DS142" s="252"/>
      <c r="DT142" s="252"/>
      <c r="DU142" s="252"/>
      <c r="DV142" s="252"/>
      <c r="DW142" s="252"/>
      <c r="DX142" s="252"/>
      <c r="DY142" s="252"/>
      <c r="DZ142" s="252"/>
      <c r="EA142" s="252"/>
      <c r="EB142" s="252"/>
      <c r="EC142" s="252"/>
      <c r="ED142" s="252"/>
      <c r="EE142" s="252"/>
      <c r="EF142" s="252"/>
      <c r="EG142" s="252"/>
      <c r="EH142" s="252"/>
      <c r="EI142" s="252"/>
      <c r="EJ142" s="252"/>
      <c r="EK142" s="252"/>
      <c r="EL142" s="252"/>
      <c r="EM142" s="252"/>
      <c r="EN142" s="252"/>
      <c r="EO142" s="252"/>
      <c r="EP142" s="252"/>
      <c r="EQ142" s="252"/>
    </row>
    <row r="143" spans="2:147" ht="12.75">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2"/>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2"/>
      <c r="CE143" s="252"/>
      <c r="CF143" s="252"/>
      <c r="CG143" s="252"/>
      <c r="CH143" s="252"/>
      <c r="CI143" s="252"/>
      <c r="CJ143" s="252"/>
      <c r="CK143" s="252"/>
      <c r="CL143" s="252"/>
      <c r="CM143" s="252"/>
      <c r="CN143" s="252"/>
      <c r="CO143" s="252"/>
      <c r="CP143" s="252"/>
      <c r="CQ143" s="252"/>
      <c r="CR143" s="252"/>
      <c r="CS143" s="252"/>
      <c r="CT143" s="252"/>
      <c r="CU143" s="252"/>
      <c r="CV143" s="252"/>
      <c r="CW143" s="252"/>
      <c r="CX143" s="252"/>
      <c r="CY143" s="252"/>
      <c r="CZ143" s="252"/>
      <c r="DA143" s="252"/>
      <c r="DB143" s="252"/>
      <c r="DC143" s="252"/>
      <c r="DD143" s="252"/>
      <c r="DE143" s="252"/>
      <c r="DF143" s="252"/>
      <c r="DG143" s="252"/>
      <c r="DH143" s="252"/>
      <c r="DI143" s="252"/>
      <c r="DJ143" s="252"/>
      <c r="DK143" s="252"/>
      <c r="DL143" s="252"/>
      <c r="DM143" s="252"/>
      <c r="DN143" s="252"/>
      <c r="DO143" s="252"/>
      <c r="DP143" s="252"/>
      <c r="DQ143" s="252"/>
      <c r="DR143" s="252"/>
      <c r="DS143" s="252"/>
      <c r="DT143" s="252"/>
      <c r="DU143" s="252"/>
      <c r="DV143" s="252"/>
      <c r="DW143" s="252"/>
      <c r="DX143" s="252"/>
      <c r="DY143" s="252"/>
      <c r="DZ143" s="252"/>
      <c r="EA143" s="252"/>
      <c r="EB143" s="252"/>
      <c r="EC143" s="252"/>
      <c r="ED143" s="252"/>
      <c r="EE143" s="252"/>
      <c r="EF143" s="252"/>
      <c r="EG143" s="252"/>
      <c r="EH143" s="252"/>
      <c r="EI143" s="252"/>
      <c r="EJ143" s="252"/>
      <c r="EK143" s="252"/>
      <c r="EL143" s="252"/>
      <c r="EM143" s="252"/>
      <c r="EN143" s="252"/>
      <c r="EO143" s="252"/>
      <c r="EP143" s="252"/>
      <c r="EQ143" s="252"/>
    </row>
    <row r="144" spans="2:147" ht="12.75">
      <c r="B144" s="252"/>
      <c r="C144" s="252"/>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c r="BA144" s="252"/>
      <c r="BB144" s="252"/>
      <c r="BC144" s="252"/>
      <c r="BD144" s="252"/>
      <c r="BE144" s="252"/>
      <c r="BF144" s="252"/>
      <c r="BG144" s="252"/>
      <c r="BH144" s="252"/>
      <c r="BI144" s="252"/>
      <c r="BJ144" s="252"/>
      <c r="BK144" s="252"/>
      <c r="BL144" s="252"/>
      <c r="BM144" s="252"/>
      <c r="BN144" s="252"/>
      <c r="BO144" s="252"/>
      <c r="BP144" s="252"/>
      <c r="BQ144" s="252"/>
      <c r="BR144" s="252"/>
      <c r="BS144" s="252"/>
      <c r="BT144" s="252"/>
      <c r="BU144" s="252"/>
      <c r="BV144" s="252"/>
      <c r="BW144" s="252"/>
      <c r="BX144" s="252"/>
      <c r="BY144" s="252"/>
      <c r="BZ144" s="252"/>
      <c r="CA144" s="252"/>
      <c r="CB144" s="252"/>
      <c r="CC144" s="252"/>
      <c r="CD144" s="252"/>
      <c r="CE144" s="252"/>
      <c r="CF144" s="252"/>
      <c r="CG144" s="252"/>
      <c r="CH144" s="252"/>
      <c r="CI144" s="252"/>
      <c r="CJ144" s="252"/>
      <c r="CK144" s="252"/>
      <c r="CL144" s="252"/>
      <c r="CM144" s="252"/>
      <c r="CN144" s="252"/>
      <c r="CO144" s="252"/>
      <c r="CP144" s="252"/>
      <c r="CQ144" s="252"/>
      <c r="CR144" s="252"/>
      <c r="CS144" s="252"/>
      <c r="CT144" s="252"/>
      <c r="CU144" s="252"/>
      <c r="CV144" s="252"/>
      <c r="CW144" s="252"/>
      <c r="CX144" s="252"/>
      <c r="CY144" s="252"/>
      <c r="CZ144" s="252"/>
      <c r="DA144" s="252"/>
      <c r="DB144" s="252"/>
      <c r="DC144" s="252"/>
      <c r="DD144" s="252"/>
      <c r="DE144" s="252"/>
      <c r="DF144" s="252"/>
      <c r="DG144" s="252"/>
      <c r="DH144" s="252"/>
      <c r="DI144" s="252"/>
      <c r="DJ144" s="252"/>
      <c r="DK144" s="252"/>
      <c r="DL144" s="252"/>
      <c r="DM144" s="252"/>
      <c r="DN144" s="252"/>
      <c r="DO144" s="252"/>
      <c r="DP144" s="252"/>
      <c r="DQ144" s="252"/>
      <c r="DR144" s="252"/>
      <c r="DS144" s="252"/>
      <c r="DT144" s="252"/>
      <c r="DU144" s="252"/>
      <c r="DV144" s="252"/>
      <c r="DW144" s="252"/>
      <c r="DX144" s="252"/>
      <c r="DY144" s="252"/>
      <c r="DZ144" s="252"/>
      <c r="EA144" s="252"/>
      <c r="EB144" s="252"/>
      <c r="EC144" s="252"/>
      <c r="ED144" s="252"/>
      <c r="EE144" s="252"/>
      <c r="EF144" s="252"/>
      <c r="EG144" s="252"/>
      <c r="EH144" s="252"/>
      <c r="EI144" s="252"/>
      <c r="EJ144" s="252"/>
      <c r="EK144" s="252"/>
      <c r="EL144" s="252"/>
      <c r="EM144" s="252"/>
      <c r="EN144" s="252"/>
      <c r="EO144" s="252"/>
      <c r="EP144" s="252"/>
      <c r="EQ144" s="252"/>
    </row>
    <row r="145" spans="2:147" ht="12.75">
      <c r="B145" s="252"/>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252"/>
      <c r="BC145" s="252"/>
      <c r="BD145" s="252"/>
      <c r="BE145" s="252"/>
      <c r="BF145" s="252"/>
      <c r="BG145" s="252"/>
      <c r="BH145" s="252"/>
      <c r="BI145" s="252"/>
      <c r="BJ145" s="252"/>
      <c r="BK145" s="252"/>
      <c r="BL145" s="252"/>
      <c r="BM145" s="252"/>
      <c r="BN145" s="252"/>
      <c r="BO145" s="252"/>
      <c r="BP145" s="252"/>
      <c r="BQ145" s="252"/>
      <c r="BR145" s="252"/>
      <c r="BS145" s="252"/>
      <c r="BT145" s="252"/>
      <c r="BU145" s="252"/>
      <c r="BV145" s="252"/>
      <c r="BW145" s="252"/>
      <c r="BX145" s="252"/>
      <c r="BY145" s="252"/>
      <c r="BZ145" s="252"/>
      <c r="CA145" s="252"/>
      <c r="CB145" s="252"/>
      <c r="CC145" s="252"/>
      <c r="CD145" s="252"/>
      <c r="CE145" s="252"/>
      <c r="CF145" s="252"/>
      <c r="CG145" s="252"/>
      <c r="CH145" s="252"/>
      <c r="CI145" s="252"/>
      <c r="CJ145" s="252"/>
      <c r="CK145" s="252"/>
      <c r="CL145" s="252"/>
      <c r="CM145" s="252"/>
      <c r="CN145" s="252"/>
      <c r="CO145" s="252"/>
      <c r="CP145" s="252"/>
      <c r="CQ145" s="252"/>
      <c r="CR145" s="252"/>
      <c r="CS145" s="252"/>
      <c r="CT145" s="252"/>
      <c r="CU145" s="252"/>
      <c r="CV145" s="252"/>
      <c r="CW145" s="252"/>
      <c r="CX145" s="252"/>
      <c r="CY145" s="252"/>
      <c r="CZ145" s="252"/>
      <c r="DA145" s="252"/>
      <c r="DB145" s="252"/>
      <c r="DC145" s="252"/>
      <c r="DD145" s="252"/>
      <c r="DE145" s="252"/>
      <c r="DF145" s="252"/>
      <c r="DG145" s="252"/>
      <c r="DH145" s="252"/>
      <c r="DI145" s="252"/>
      <c r="DJ145" s="252"/>
      <c r="DK145" s="252"/>
      <c r="DL145" s="252"/>
      <c r="DM145" s="252"/>
      <c r="DN145" s="252"/>
      <c r="DO145" s="252"/>
      <c r="DP145" s="252"/>
      <c r="DQ145" s="252"/>
      <c r="DR145" s="252"/>
      <c r="DS145" s="252"/>
      <c r="DT145" s="252"/>
      <c r="DU145" s="252"/>
      <c r="DV145" s="252"/>
      <c r="DW145" s="252"/>
      <c r="DX145" s="252"/>
      <c r="DY145" s="252"/>
      <c r="DZ145" s="252"/>
      <c r="EA145" s="252"/>
      <c r="EB145" s="252"/>
      <c r="EC145" s="252"/>
      <c r="ED145" s="252"/>
      <c r="EE145" s="252"/>
      <c r="EF145" s="252"/>
      <c r="EG145" s="252"/>
      <c r="EH145" s="252"/>
      <c r="EI145" s="252"/>
      <c r="EJ145" s="252"/>
      <c r="EK145" s="252"/>
      <c r="EL145" s="252"/>
      <c r="EM145" s="252"/>
      <c r="EN145" s="252"/>
      <c r="EO145" s="252"/>
      <c r="EP145" s="252"/>
      <c r="EQ145" s="252"/>
    </row>
    <row r="146" spans="2:147" ht="12.75">
      <c r="B146" s="252"/>
      <c r="C146" s="252"/>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c r="AO146" s="252"/>
      <c r="AP146" s="252"/>
      <c r="AQ146" s="252"/>
      <c r="AR146" s="252"/>
      <c r="AS146" s="252"/>
      <c r="AT146" s="252"/>
      <c r="AU146" s="252"/>
      <c r="AV146" s="252"/>
      <c r="AW146" s="252"/>
      <c r="AX146" s="252"/>
      <c r="AY146" s="252"/>
      <c r="AZ146" s="252"/>
      <c r="BA146" s="252"/>
      <c r="BB146" s="252"/>
      <c r="BC146" s="252"/>
      <c r="BD146" s="252"/>
      <c r="BE146" s="252"/>
      <c r="BF146" s="252"/>
      <c r="BG146" s="252"/>
      <c r="BH146" s="252"/>
      <c r="BI146" s="252"/>
      <c r="BJ146" s="252"/>
      <c r="BK146" s="252"/>
      <c r="BL146" s="252"/>
      <c r="BM146" s="252"/>
      <c r="BN146" s="252"/>
      <c r="BO146" s="252"/>
      <c r="BP146" s="252"/>
      <c r="BQ146" s="252"/>
      <c r="BR146" s="252"/>
      <c r="BS146" s="252"/>
      <c r="BT146" s="252"/>
      <c r="BU146" s="252"/>
      <c r="BV146" s="252"/>
      <c r="BW146" s="252"/>
      <c r="BX146" s="252"/>
      <c r="BY146" s="252"/>
      <c r="BZ146" s="252"/>
      <c r="CA146" s="252"/>
      <c r="CB146" s="252"/>
      <c r="CC146" s="252"/>
      <c r="CD146" s="252"/>
      <c r="CE146" s="252"/>
      <c r="CF146" s="252"/>
      <c r="CG146" s="252"/>
      <c r="CH146" s="252"/>
      <c r="CI146" s="252"/>
      <c r="CJ146" s="252"/>
      <c r="CK146" s="252"/>
      <c r="CL146" s="252"/>
      <c r="CM146" s="252"/>
      <c r="CN146" s="252"/>
      <c r="CO146" s="252"/>
      <c r="CP146" s="252"/>
      <c r="CQ146" s="252"/>
      <c r="CR146" s="252"/>
      <c r="CS146" s="252"/>
      <c r="CT146" s="252"/>
      <c r="CU146" s="252"/>
      <c r="CV146" s="252"/>
      <c r="CW146" s="252"/>
      <c r="CX146" s="252"/>
      <c r="CY146" s="252"/>
      <c r="CZ146" s="252"/>
      <c r="DA146" s="252"/>
      <c r="DB146" s="252"/>
      <c r="DC146" s="252"/>
      <c r="DD146" s="252"/>
      <c r="DE146" s="252"/>
      <c r="DF146" s="252"/>
      <c r="DG146" s="252"/>
      <c r="DH146" s="252"/>
      <c r="DI146" s="252"/>
      <c r="DJ146" s="252"/>
      <c r="DK146" s="252"/>
      <c r="DL146" s="252"/>
      <c r="DM146" s="252"/>
      <c r="DN146" s="252"/>
      <c r="DO146" s="252"/>
      <c r="DP146" s="252"/>
      <c r="DQ146" s="252"/>
      <c r="DR146" s="252"/>
      <c r="DS146" s="252"/>
      <c r="DT146" s="252"/>
      <c r="DU146" s="252"/>
      <c r="DV146" s="252"/>
      <c r="DW146" s="252"/>
      <c r="DX146" s="252"/>
      <c r="DY146" s="252"/>
      <c r="DZ146" s="252"/>
      <c r="EA146" s="252"/>
      <c r="EB146" s="252"/>
      <c r="EC146" s="252"/>
      <c r="ED146" s="252"/>
      <c r="EE146" s="252"/>
      <c r="EF146" s="252"/>
      <c r="EG146" s="252"/>
      <c r="EH146" s="252"/>
      <c r="EI146" s="252"/>
      <c r="EJ146" s="252"/>
      <c r="EK146" s="252"/>
      <c r="EL146" s="252"/>
      <c r="EM146" s="252"/>
      <c r="EN146" s="252"/>
      <c r="EO146" s="252"/>
      <c r="EP146" s="252"/>
      <c r="EQ146" s="252"/>
    </row>
    <row r="147" spans="2:147" ht="12.75">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252"/>
      <c r="BA147" s="252"/>
      <c r="BB147" s="252"/>
      <c r="BC147" s="252"/>
      <c r="BD147" s="252"/>
      <c r="BE147" s="252"/>
      <c r="BF147" s="252"/>
      <c r="BG147" s="252"/>
      <c r="BH147" s="252"/>
      <c r="BI147" s="252"/>
      <c r="BJ147" s="252"/>
      <c r="BK147" s="252"/>
      <c r="BL147" s="252"/>
      <c r="BM147" s="252"/>
      <c r="BN147" s="252"/>
      <c r="BO147" s="252"/>
      <c r="BP147" s="252"/>
      <c r="BQ147" s="252"/>
      <c r="BR147" s="252"/>
      <c r="BS147" s="252"/>
      <c r="BT147" s="252"/>
      <c r="BU147" s="252"/>
      <c r="BV147" s="252"/>
      <c r="BW147" s="252"/>
      <c r="BX147" s="252"/>
      <c r="BY147" s="252"/>
      <c r="BZ147" s="252"/>
      <c r="CA147" s="252"/>
      <c r="CB147" s="252"/>
      <c r="CC147" s="252"/>
      <c r="CD147" s="252"/>
      <c r="CE147" s="252"/>
      <c r="CF147" s="252"/>
      <c r="CG147" s="252"/>
      <c r="CH147" s="252"/>
      <c r="CI147" s="252"/>
      <c r="CJ147" s="252"/>
      <c r="CK147" s="252"/>
      <c r="CL147" s="252"/>
      <c r="CM147" s="252"/>
      <c r="CN147" s="252"/>
      <c r="CO147" s="252"/>
      <c r="CP147" s="252"/>
      <c r="CQ147" s="252"/>
      <c r="CR147" s="252"/>
      <c r="CS147" s="252"/>
      <c r="CT147" s="252"/>
      <c r="CU147" s="252"/>
      <c r="CV147" s="252"/>
      <c r="CW147" s="252"/>
      <c r="CX147" s="252"/>
      <c r="CY147" s="252"/>
      <c r="CZ147" s="252"/>
      <c r="DA147" s="252"/>
      <c r="DB147" s="252"/>
      <c r="DC147" s="252"/>
      <c r="DD147" s="252"/>
      <c r="DE147" s="252"/>
      <c r="DF147" s="252"/>
      <c r="DG147" s="252"/>
      <c r="DH147" s="252"/>
      <c r="DI147" s="252"/>
      <c r="DJ147" s="252"/>
      <c r="DK147" s="252"/>
      <c r="DL147" s="252"/>
      <c r="DM147" s="252"/>
      <c r="DN147" s="252"/>
      <c r="DO147" s="252"/>
      <c r="DP147" s="252"/>
      <c r="DQ147" s="252"/>
      <c r="DR147" s="252"/>
      <c r="DS147" s="252"/>
      <c r="DT147" s="252"/>
      <c r="DU147" s="252"/>
      <c r="DV147" s="252"/>
      <c r="DW147" s="252"/>
      <c r="DX147" s="252"/>
      <c r="DY147" s="252"/>
      <c r="DZ147" s="252"/>
      <c r="EA147" s="252"/>
      <c r="EB147" s="252"/>
      <c r="EC147" s="252"/>
      <c r="ED147" s="252"/>
      <c r="EE147" s="252"/>
      <c r="EF147" s="252"/>
      <c r="EG147" s="252"/>
      <c r="EH147" s="252"/>
      <c r="EI147" s="252"/>
      <c r="EJ147" s="252"/>
      <c r="EK147" s="252"/>
      <c r="EL147" s="252"/>
      <c r="EM147" s="252"/>
      <c r="EN147" s="252"/>
      <c r="EO147" s="252"/>
      <c r="EP147" s="252"/>
      <c r="EQ147" s="252"/>
    </row>
    <row r="148" spans="2:147" ht="12.75">
      <c r="B148" s="252"/>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P148" s="252"/>
      <c r="AQ148" s="252"/>
      <c r="AR148" s="252"/>
      <c r="AS148" s="252"/>
      <c r="AT148" s="252"/>
      <c r="AU148" s="252"/>
      <c r="AV148" s="252"/>
      <c r="AW148" s="252"/>
      <c r="AX148" s="252"/>
      <c r="AY148" s="252"/>
      <c r="AZ148" s="252"/>
      <c r="BA148" s="252"/>
      <c r="BB148" s="252"/>
      <c r="BC148" s="252"/>
      <c r="BD148" s="252"/>
      <c r="BE148" s="252"/>
      <c r="BF148" s="252"/>
      <c r="BG148" s="252"/>
      <c r="BH148" s="252"/>
      <c r="BI148" s="252"/>
      <c r="BJ148" s="252"/>
      <c r="BK148" s="252"/>
      <c r="BL148" s="252"/>
      <c r="BM148" s="252"/>
      <c r="BN148" s="252"/>
      <c r="BO148" s="252"/>
      <c r="BP148" s="252"/>
      <c r="BQ148" s="252"/>
      <c r="BR148" s="252"/>
      <c r="BS148" s="252"/>
      <c r="BT148" s="252"/>
      <c r="BU148" s="252"/>
      <c r="BV148" s="252"/>
      <c r="BW148" s="252"/>
      <c r="BX148" s="252"/>
      <c r="BY148" s="252"/>
      <c r="BZ148" s="252"/>
      <c r="CA148" s="252"/>
      <c r="CB148" s="252"/>
      <c r="CC148" s="252"/>
      <c r="CD148" s="252"/>
      <c r="CE148" s="252"/>
      <c r="CF148" s="252"/>
      <c r="CG148" s="252"/>
      <c r="CH148" s="252"/>
      <c r="CI148" s="252"/>
      <c r="CJ148" s="252"/>
      <c r="CK148" s="252"/>
      <c r="CL148" s="252"/>
      <c r="CM148" s="252"/>
      <c r="CN148" s="252"/>
      <c r="CO148" s="252"/>
      <c r="CP148" s="252"/>
      <c r="CQ148" s="252"/>
      <c r="CR148" s="252"/>
      <c r="CS148" s="252"/>
      <c r="CT148" s="252"/>
      <c r="CU148" s="252"/>
      <c r="CV148" s="252"/>
      <c r="CW148" s="252"/>
      <c r="CX148" s="252"/>
      <c r="CY148" s="252"/>
      <c r="CZ148" s="252"/>
      <c r="DA148" s="252"/>
      <c r="DB148" s="252"/>
      <c r="DC148" s="252"/>
      <c r="DD148" s="252"/>
      <c r="DE148" s="252"/>
      <c r="DF148" s="252"/>
      <c r="DG148" s="252"/>
      <c r="DH148" s="252"/>
      <c r="DI148" s="252"/>
      <c r="DJ148" s="252"/>
      <c r="DK148" s="252"/>
      <c r="DL148" s="252"/>
      <c r="DM148" s="252"/>
      <c r="DN148" s="252"/>
      <c r="DO148" s="252"/>
      <c r="DP148" s="252"/>
      <c r="DQ148" s="252"/>
      <c r="DR148" s="252"/>
      <c r="DS148" s="252"/>
      <c r="DT148" s="252"/>
      <c r="DU148" s="252"/>
      <c r="DV148" s="252"/>
      <c r="DW148" s="252"/>
      <c r="DX148" s="252"/>
      <c r="DY148" s="252"/>
      <c r="DZ148" s="252"/>
      <c r="EA148" s="252"/>
      <c r="EB148" s="252"/>
      <c r="EC148" s="252"/>
      <c r="ED148" s="252"/>
      <c r="EE148" s="252"/>
      <c r="EF148" s="252"/>
      <c r="EG148" s="252"/>
      <c r="EH148" s="252"/>
      <c r="EI148" s="252"/>
      <c r="EJ148" s="252"/>
      <c r="EK148" s="252"/>
      <c r="EL148" s="252"/>
      <c r="EM148" s="252"/>
      <c r="EN148" s="252"/>
      <c r="EO148" s="252"/>
      <c r="EP148" s="252"/>
      <c r="EQ148" s="252"/>
    </row>
    <row r="149" spans="2:147" ht="12.75">
      <c r="B149" s="252"/>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c r="AM149" s="252"/>
      <c r="AN149" s="252"/>
      <c r="AO149" s="252"/>
      <c r="AP149" s="252"/>
      <c r="AQ149" s="252"/>
      <c r="AR149" s="252"/>
      <c r="AS149" s="252"/>
      <c r="AT149" s="252"/>
      <c r="AU149" s="252"/>
      <c r="AV149" s="252"/>
      <c r="AW149" s="252"/>
      <c r="AX149" s="252"/>
      <c r="AY149" s="252"/>
      <c r="AZ149" s="252"/>
      <c r="BA149" s="252"/>
      <c r="BB149" s="252"/>
      <c r="BC149" s="252"/>
      <c r="BD149" s="252"/>
      <c r="BE149" s="252"/>
      <c r="BF149" s="252"/>
      <c r="BG149" s="252"/>
      <c r="BH149" s="252"/>
      <c r="BI149" s="252"/>
      <c r="BJ149" s="252"/>
      <c r="BK149" s="252"/>
      <c r="BL149" s="252"/>
      <c r="BM149" s="252"/>
      <c r="BN149" s="252"/>
      <c r="BO149" s="252"/>
      <c r="BP149" s="252"/>
      <c r="BQ149" s="252"/>
      <c r="BR149" s="252"/>
      <c r="BS149" s="252"/>
      <c r="BT149" s="252"/>
      <c r="BU149" s="252"/>
      <c r="BV149" s="252"/>
      <c r="BW149" s="252"/>
      <c r="BX149" s="252"/>
      <c r="BY149" s="252"/>
      <c r="BZ149" s="252"/>
      <c r="CA149" s="252"/>
      <c r="CB149" s="252"/>
      <c r="CC149" s="252"/>
      <c r="CD149" s="252"/>
      <c r="CE149" s="252"/>
      <c r="CF149" s="252"/>
      <c r="CG149" s="252"/>
      <c r="CH149" s="252"/>
      <c r="CI149" s="252"/>
      <c r="CJ149" s="252"/>
      <c r="CK149" s="252"/>
      <c r="CL149" s="252"/>
      <c r="CM149" s="252"/>
      <c r="CN149" s="252"/>
      <c r="CO149" s="252"/>
      <c r="CP149" s="252"/>
      <c r="CQ149" s="252"/>
      <c r="CR149" s="252"/>
      <c r="CS149" s="252"/>
      <c r="CT149" s="252"/>
      <c r="CU149" s="252"/>
      <c r="CV149" s="252"/>
      <c r="CW149" s="252"/>
      <c r="CX149" s="252"/>
      <c r="CY149" s="252"/>
      <c r="CZ149" s="252"/>
      <c r="DA149" s="252"/>
      <c r="DB149" s="252"/>
      <c r="DC149" s="252"/>
      <c r="DD149" s="252"/>
      <c r="DE149" s="252"/>
      <c r="DF149" s="252"/>
      <c r="DG149" s="252"/>
      <c r="DH149" s="252"/>
      <c r="DI149" s="252"/>
      <c r="DJ149" s="252"/>
      <c r="DK149" s="252"/>
      <c r="DL149" s="252"/>
      <c r="DM149" s="252"/>
      <c r="DN149" s="252"/>
      <c r="DO149" s="252"/>
      <c r="DP149" s="252"/>
      <c r="DQ149" s="252"/>
      <c r="DR149" s="252"/>
      <c r="DS149" s="252"/>
      <c r="DT149" s="252"/>
      <c r="DU149" s="252"/>
      <c r="DV149" s="252"/>
      <c r="DW149" s="252"/>
      <c r="DX149" s="252"/>
      <c r="DY149" s="252"/>
      <c r="DZ149" s="252"/>
      <c r="EA149" s="252"/>
      <c r="EB149" s="252"/>
      <c r="EC149" s="252"/>
      <c r="ED149" s="252"/>
      <c r="EE149" s="252"/>
      <c r="EF149" s="252"/>
      <c r="EG149" s="252"/>
      <c r="EH149" s="252"/>
      <c r="EI149" s="252"/>
      <c r="EJ149" s="252"/>
      <c r="EK149" s="252"/>
      <c r="EL149" s="252"/>
      <c r="EM149" s="252"/>
      <c r="EN149" s="252"/>
      <c r="EO149" s="252"/>
      <c r="EP149" s="252"/>
      <c r="EQ149" s="252"/>
    </row>
    <row r="150" spans="2:147" ht="12.75">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c r="AV150" s="252"/>
      <c r="AW150" s="252"/>
      <c r="AX150" s="252"/>
      <c r="AY150" s="252"/>
      <c r="AZ150" s="252"/>
      <c r="BA150" s="252"/>
      <c r="BB150" s="252"/>
      <c r="BC150" s="252"/>
      <c r="BD150" s="252"/>
      <c r="BE150" s="252"/>
      <c r="BF150" s="252"/>
      <c r="BG150" s="252"/>
      <c r="BH150" s="252"/>
      <c r="BI150" s="252"/>
      <c r="BJ150" s="252"/>
      <c r="BK150" s="252"/>
      <c r="BL150" s="252"/>
      <c r="BM150" s="252"/>
      <c r="BN150" s="252"/>
      <c r="BO150" s="252"/>
      <c r="BP150" s="252"/>
      <c r="BQ150" s="252"/>
      <c r="BR150" s="252"/>
      <c r="BS150" s="252"/>
      <c r="BT150" s="252"/>
      <c r="BU150" s="252"/>
      <c r="BV150" s="252"/>
      <c r="BW150" s="252"/>
      <c r="BX150" s="252"/>
      <c r="BY150" s="252"/>
      <c r="BZ150" s="252"/>
      <c r="CA150" s="252"/>
      <c r="CB150" s="252"/>
      <c r="CC150" s="252"/>
      <c r="CD150" s="252"/>
      <c r="CE150" s="252"/>
      <c r="CF150" s="252"/>
      <c r="CG150" s="252"/>
      <c r="CH150" s="252"/>
      <c r="CI150" s="252"/>
      <c r="CJ150" s="252"/>
      <c r="CK150" s="252"/>
      <c r="CL150" s="252"/>
      <c r="CM150" s="252"/>
      <c r="CN150" s="252"/>
      <c r="CO150" s="252"/>
      <c r="CP150" s="252"/>
      <c r="CQ150" s="252"/>
      <c r="CR150" s="252"/>
      <c r="CS150" s="252"/>
      <c r="CT150" s="252"/>
      <c r="CU150" s="252"/>
      <c r="CV150" s="252"/>
      <c r="CW150" s="252"/>
      <c r="CX150" s="252"/>
      <c r="CY150" s="252"/>
      <c r="CZ150" s="252"/>
      <c r="DA150" s="252"/>
      <c r="DB150" s="252"/>
      <c r="DC150" s="252"/>
      <c r="DD150" s="252"/>
      <c r="DE150" s="252"/>
      <c r="DF150" s="252"/>
      <c r="DG150" s="252"/>
      <c r="DH150" s="252"/>
      <c r="DI150" s="252"/>
      <c r="DJ150" s="252"/>
      <c r="DK150" s="252"/>
      <c r="DL150" s="252"/>
      <c r="DM150" s="252"/>
      <c r="DN150" s="252"/>
      <c r="DO150" s="252"/>
      <c r="DP150" s="252"/>
      <c r="DQ150" s="252"/>
      <c r="DR150" s="252"/>
      <c r="DS150" s="252"/>
      <c r="DT150" s="252"/>
      <c r="DU150" s="252"/>
      <c r="DV150" s="252"/>
      <c r="DW150" s="252"/>
      <c r="DX150" s="252"/>
      <c r="DY150" s="252"/>
      <c r="DZ150" s="252"/>
      <c r="EA150" s="252"/>
      <c r="EB150" s="252"/>
      <c r="EC150" s="252"/>
      <c r="ED150" s="252"/>
      <c r="EE150" s="252"/>
      <c r="EF150" s="252"/>
      <c r="EG150" s="252"/>
      <c r="EH150" s="252"/>
      <c r="EI150" s="252"/>
      <c r="EJ150" s="252"/>
      <c r="EK150" s="252"/>
      <c r="EL150" s="252"/>
      <c r="EM150" s="252"/>
      <c r="EN150" s="252"/>
      <c r="EO150" s="252"/>
      <c r="EP150" s="252"/>
      <c r="EQ150" s="252"/>
    </row>
    <row r="151" spans="2:147" ht="12.75">
      <c r="B151" s="252"/>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c r="AO151" s="252"/>
      <c r="AP151" s="252"/>
      <c r="AQ151" s="252"/>
      <c r="AR151" s="252"/>
      <c r="AS151" s="252"/>
      <c r="AT151" s="252"/>
      <c r="AU151" s="252"/>
      <c r="AV151" s="252"/>
      <c r="AW151" s="252"/>
      <c r="AX151" s="252"/>
      <c r="AY151" s="252"/>
      <c r="AZ151" s="252"/>
      <c r="BA151" s="252"/>
      <c r="BB151" s="252"/>
      <c r="BC151" s="252"/>
      <c r="BD151" s="252"/>
      <c r="BE151" s="252"/>
      <c r="BF151" s="252"/>
      <c r="BG151" s="252"/>
      <c r="BH151" s="252"/>
      <c r="BI151" s="252"/>
      <c r="BJ151" s="252"/>
      <c r="BK151" s="252"/>
      <c r="BL151" s="252"/>
      <c r="BM151" s="252"/>
      <c r="BN151" s="252"/>
      <c r="BO151" s="252"/>
      <c r="BP151" s="252"/>
      <c r="BQ151" s="252"/>
      <c r="BR151" s="252"/>
      <c r="BS151" s="252"/>
      <c r="BT151" s="252"/>
      <c r="BU151" s="252"/>
      <c r="BV151" s="252"/>
      <c r="BW151" s="252"/>
      <c r="BX151" s="252"/>
      <c r="BY151" s="252"/>
      <c r="BZ151" s="252"/>
      <c r="CA151" s="252"/>
      <c r="CB151" s="252"/>
      <c r="CC151" s="252"/>
      <c r="CD151" s="252"/>
      <c r="CE151" s="252"/>
      <c r="CF151" s="252"/>
      <c r="CG151" s="252"/>
      <c r="CH151" s="252"/>
      <c r="CI151" s="252"/>
      <c r="CJ151" s="252"/>
      <c r="CK151" s="252"/>
      <c r="CL151" s="252"/>
      <c r="CM151" s="252"/>
      <c r="CN151" s="252"/>
      <c r="CO151" s="252"/>
      <c r="CP151" s="252"/>
      <c r="CQ151" s="252"/>
      <c r="CR151" s="252"/>
      <c r="CS151" s="252"/>
      <c r="CT151" s="252"/>
      <c r="CU151" s="252"/>
      <c r="CV151" s="252"/>
      <c r="CW151" s="252"/>
      <c r="CX151" s="252"/>
      <c r="CY151" s="252"/>
      <c r="CZ151" s="252"/>
      <c r="DA151" s="252"/>
      <c r="DB151" s="252"/>
      <c r="DC151" s="252"/>
      <c r="DD151" s="252"/>
      <c r="DE151" s="252"/>
      <c r="DF151" s="252"/>
      <c r="DG151" s="252"/>
      <c r="DH151" s="252"/>
      <c r="DI151" s="252"/>
      <c r="DJ151" s="252"/>
      <c r="DK151" s="252"/>
      <c r="DL151" s="252"/>
      <c r="DM151" s="252"/>
      <c r="DN151" s="252"/>
      <c r="DO151" s="252"/>
      <c r="DP151" s="252"/>
      <c r="DQ151" s="252"/>
      <c r="DR151" s="252"/>
      <c r="DS151" s="252"/>
      <c r="DT151" s="252"/>
      <c r="DU151" s="252"/>
      <c r="DV151" s="252"/>
      <c r="DW151" s="252"/>
      <c r="DX151" s="252"/>
      <c r="DY151" s="252"/>
      <c r="DZ151" s="252"/>
      <c r="EA151" s="252"/>
      <c r="EB151" s="252"/>
      <c r="EC151" s="252"/>
      <c r="ED151" s="252"/>
      <c r="EE151" s="252"/>
      <c r="EF151" s="252"/>
      <c r="EG151" s="252"/>
      <c r="EH151" s="252"/>
      <c r="EI151" s="252"/>
      <c r="EJ151" s="252"/>
      <c r="EK151" s="252"/>
      <c r="EL151" s="252"/>
      <c r="EM151" s="252"/>
      <c r="EN151" s="252"/>
      <c r="EO151" s="252"/>
      <c r="EP151" s="252"/>
      <c r="EQ151" s="252"/>
    </row>
    <row r="152" spans="2:147" ht="12.75">
      <c r="B152" s="252"/>
      <c r="C152" s="252"/>
      <c r="D152" s="252"/>
      <c r="E152" s="252"/>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L152" s="252"/>
      <c r="AM152" s="252"/>
      <c r="AN152" s="252"/>
      <c r="AO152" s="252"/>
      <c r="AP152" s="252"/>
      <c r="AQ152" s="252"/>
      <c r="AR152" s="252"/>
      <c r="AS152" s="252"/>
      <c r="AT152" s="252"/>
      <c r="AU152" s="252"/>
      <c r="AV152" s="252"/>
      <c r="AW152" s="252"/>
      <c r="AX152" s="252"/>
      <c r="AY152" s="252"/>
      <c r="AZ152" s="252"/>
      <c r="BA152" s="252"/>
      <c r="BB152" s="252"/>
      <c r="BC152" s="252"/>
      <c r="BD152" s="252"/>
      <c r="BE152" s="252"/>
      <c r="BF152" s="252"/>
      <c r="BG152" s="252"/>
      <c r="BH152" s="252"/>
      <c r="BI152" s="252"/>
      <c r="BJ152" s="252"/>
      <c r="BK152" s="252"/>
      <c r="BL152" s="252"/>
      <c r="BM152" s="252"/>
      <c r="BN152" s="252"/>
      <c r="BO152" s="252"/>
      <c r="BP152" s="252"/>
      <c r="BQ152" s="252"/>
      <c r="BR152" s="252"/>
      <c r="BS152" s="252"/>
      <c r="BT152" s="252"/>
      <c r="BU152" s="252"/>
      <c r="BV152" s="252"/>
      <c r="BW152" s="252"/>
      <c r="BX152" s="252"/>
      <c r="BY152" s="252"/>
      <c r="BZ152" s="252"/>
      <c r="CA152" s="252"/>
      <c r="CB152" s="252"/>
      <c r="CC152" s="252"/>
      <c r="CD152" s="252"/>
      <c r="CE152" s="252"/>
      <c r="CF152" s="252"/>
      <c r="CG152" s="252"/>
      <c r="CH152" s="252"/>
      <c r="CI152" s="252"/>
      <c r="CJ152" s="252"/>
      <c r="CK152" s="252"/>
      <c r="CL152" s="252"/>
      <c r="CM152" s="252"/>
      <c r="CN152" s="252"/>
      <c r="CO152" s="252"/>
      <c r="CP152" s="252"/>
      <c r="CQ152" s="252"/>
      <c r="CR152" s="252"/>
      <c r="CS152" s="252"/>
      <c r="CT152" s="252"/>
      <c r="CU152" s="252"/>
      <c r="CV152" s="252"/>
      <c r="CW152" s="252"/>
      <c r="CX152" s="252"/>
      <c r="CY152" s="252"/>
      <c r="CZ152" s="252"/>
      <c r="DA152" s="252"/>
      <c r="DB152" s="252"/>
      <c r="DC152" s="252"/>
      <c r="DD152" s="252"/>
      <c r="DE152" s="252"/>
      <c r="DF152" s="252"/>
      <c r="DG152" s="252"/>
      <c r="DH152" s="252"/>
      <c r="DI152" s="252"/>
      <c r="DJ152" s="252"/>
      <c r="DK152" s="252"/>
      <c r="DL152" s="252"/>
      <c r="DM152" s="252"/>
      <c r="DN152" s="252"/>
      <c r="DO152" s="252"/>
      <c r="DP152" s="252"/>
      <c r="DQ152" s="252"/>
      <c r="DR152" s="252"/>
      <c r="DS152" s="252"/>
      <c r="DT152" s="252"/>
      <c r="DU152" s="252"/>
      <c r="DV152" s="252"/>
      <c r="DW152" s="252"/>
      <c r="DX152" s="252"/>
      <c r="DY152" s="252"/>
      <c r="DZ152" s="252"/>
      <c r="EA152" s="252"/>
      <c r="EB152" s="252"/>
      <c r="EC152" s="252"/>
      <c r="ED152" s="252"/>
      <c r="EE152" s="252"/>
      <c r="EF152" s="252"/>
      <c r="EG152" s="252"/>
      <c r="EH152" s="252"/>
      <c r="EI152" s="252"/>
      <c r="EJ152" s="252"/>
      <c r="EK152" s="252"/>
      <c r="EL152" s="252"/>
      <c r="EM152" s="252"/>
      <c r="EN152" s="252"/>
      <c r="EO152" s="252"/>
      <c r="EP152" s="252"/>
      <c r="EQ152" s="252"/>
    </row>
    <row r="153" spans="2:147" ht="12.75">
      <c r="B153" s="252"/>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2"/>
      <c r="BR153" s="252"/>
      <c r="BS153" s="252"/>
      <c r="BT153" s="252"/>
      <c r="BU153" s="252"/>
      <c r="BV153" s="252"/>
      <c r="BW153" s="252"/>
      <c r="BX153" s="252"/>
      <c r="BY153" s="252"/>
      <c r="BZ153" s="252"/>
      <c r="CA153" s="252"/>
      <c r="CB153" s="252"/>
      <c r="CC153" s="252"/>
      <c r="CD153" s="252"/>
      <c r="CE153" s="252"/>
      <c r="CF153" s="252"/>
      <c r="CG153" s="252"/>
      <c r="CH153" s="252"/>
      <c r="CI153" s="252"/>
      <c r="CJ153" s="252"/>
      <c r="CK153" s="252"/>
      <c r="CL153" s="252"/>
      <c r="CM153" s="252"/>
      <c r="CN153" s="252"/>
      <c r="CO153" s="252"/>
      <c r="CP153" s="252"/>
      <c r="CQ153" s="252"/>
      <c r="CR153" s="252"/>
      <c r="CS153" s="252"/>
      <c r="CT153" s="252"/>
      <c r="CU153" s="252"/>
      <c r="CV153" s="252"/>
      <c r="CW153" s="252"/>
      <c r="CX153" s="252"/>
      <c r="CY153" s="252"/>
      <c r="CZ153" s="252"/>
      <c r="DA153" s="252"/>
      <c r="DB153" s="252"/>
      <c r="DC153" s="252"/>
      <c r="DD153" s="252"/>
      <c r="DE153" s="252"/>
      <c r="DF153" s="252"/>
      <c r="DG153" s="252"/>
      <c r="DH153" s="252"/>
      <c r="DI153" s="252"/>
      <c r="DJ153" s="252"/>
      <c r="DK153" s="252"/>
      <c r="DL153" s="252"/>
      <c r="DM153" s="252"/>
      <c r="DN153" s="252"/>
      <c r="DO153" s="252"/>
      <c r="DP153" s="252"/>
      <c r="DQ153" s="252"/>
      <c r="DR153" s="252"/>
      <c r="DS153" s="252"/>
      <c r="DT153" s="252"/>
      <c r="DU153" s="252"/>
      <c r="DV153" s="252"/>
      <c r="DW153" s="252"/>
      <c r="DX153" s="252"/>
      <c r="DY153" s="252"/>
      <c r="DZ153" s="252"/>
      <c r="EA153" s="252"/>
      <c r="EB153" s="252"/>
      <c r="EC153" s="252"/>
      <c r="ED153" s="252"/>
      <c r="EE153" s="252"/>
      <c r="EF153" s="252"/>
      <c r="EG153" s="252"/>
      <c r="EH153" s="252"/>
      <c r="EI153" s="252"/>
      <c r="EJ153" s="252"/>
      <c r="EK153" s="252"/>
      <c r="EL153" s="252"/>
      <c r="EM153" s="252"/>
      <c r="EN153" s="252"/>
      <c r="EO153" s="252"/>
      <c r="EP153" s="252"/>
      <c r="EQ153" s="252"/>
    </row>
    <row r="154" spans="2:147" ht="12.75">
      <c r="B154" s="252"/>
      <c r="C154" s="252"/>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2"/>
      <c r="AE154" s="252"/>
      <c r="AF154" s="252"/>
      <c r="AG154" s="252"/>
      <c r="AH154" s="252"/>
      <c r="AI154" s="252"/>
      <c r="AJ154" s="252"/>
      <c r="AK154" s="252"/>
      <c r="AL154" s="252"/>
      <c r="AM154" s="252"/>
      <c r="AN154" s="252"/>
      <c r="AO154" s="252"/>
      <c r="AP154" s="252"/>
      <c r="AQ154" s="252"/>
      <c r="AR154" s="252"/>
      <c r="AS154" s="252"/>
      <c r="AT154" s="252"/>
      <c r="AU154" s="252"/>
      <c r="AV154" s="252"/>
      <c r="AW154" s="252"/>
      <c r="AX154" s="252"/>
      <c r="AY154" s="252"/>
      <c r="AZ154" s="252"/>
      <c r="BA154" s="252"/>
      <c r="BB154" s="252"/>
      <c r="BC154" s="252"/>
      <c r="BD154" s="252"/>
      <c r="BE154" s="252"/>
      <c r="BF154" s="252"/>
      <c r="BG154" s="252"/>
      <c r="BH154" s="252"/>
      <c r="BI154" s="252"/>
      <c r="BJ154" s="252"/>
      <c r="BK154" s="252"/>
      <c r="BL154" s="252"/>
      <c r="BM154" s="252"/>
      <c r="BN154" s="252"/>
      <c r="BO154" s="252"/>
      <c r="BP154" s="252"/>
      <c r="BQ154" s="252"/>
      <c r="BR154" s="252"/>
      <c r="BS154" s="252"/>
      <c r="BT154" s="252"/>
      <c r="BU154" s="252"/>
      <c r="BV154" s="252"/>
      <c r="BW154" s="252"/>
      <c r="BX154" s="252"/>
      <c r="BY154" s="252"/>
      <c r="BZ154" s="252"/>
      <c r="CA154" s="252"/>
      <c r="CB154" s="252"/>
      <c r="CC154" s="252"/>
      <c r="CD154" s="252"/>
      <c r="CE154" s="252"/>
      <c r="CF154" s="252"/>
      <c r="CG154" s="252"/>
      <c r="CH154" s="252"/>
      <c r="CI154" s="252"/>
      <c r="CJ154" s="252"/>
      <c r="CK154" s="252"/>
      <c r="CL154" s="252"/>
      <c r="CM154" s="252"/>
      <c r="CN154" s="252"/>
      <c r="CO154" s="252"/>
      <c r="CP154" s="252"/>
      <c r="CQ154" s="252"/>
      <c r="CR154" s="252"/>
      <c r="CS154" s="252"/>
      <c r="CT154" s="252"/>
      <c r="CU154" s="252"/>
      <c r="CV154" s="252"/>
      <c r="CW154" s="252"/>
      <c r="CX154" s="252"/>
      <c r="CY154" s="252"/>
      <c r="CZ154" s="252"/>
      <c r="DA154" s="252"/>
      <c r="DB154" s="252"/>
      <c r="DC154" s="252"/>
      <c r="DD154" s="252"/>
      <c r="DE154" s="252"/>
      <c r="DF154" s="252"/>
      <c r="DG154" s="252"/>
      <c r="DH154" s="252"/>
      <c r="DI154" s="252"/>
      <c r="DJ154" s="252"/>
      <c r="DK154" s="252"/>
      <c r="DL154" s="252"/>
      <c r="DM154" s="252"/>
      <c r="DN154" s="252"/>
      <c r="DO154" s="252"/>
      <c r="DP154" s="252"/>
      <c r="DQ154" s="252"/>
      <c r="DR154" s="252"/>
      <c r="DS154" s="252"/>
      <c r="DT154" s="252"/>
      <c r="DU154" s="252"/>
      <c r="DV154" s="252"/>
      <c r="DW154" s="252"/>
      <c r="DX154" s="252"/>
      <c r="DY154" s="252"/>
      <c r="DZ154" s="252"/>
      <c r="EA154" s="252"/>
      <c r="EB154" s="252"/>
      <c r="EC154" s="252"/>
      <c r="ED154" s="252"/>
      <c r="EE154" s="252"/>
      <c r="EF154" s="252"/>
      <c r="EG154" s="252"/>
      <c r="EH154" s="252"/>
      <c r="EI154" s="252"/>
      <c r="EJ154" s="252"/>
      <c r="EK154" s="252"/>
      <c r="EL154" s="252"/>
      <c r="EM154" s="252"/>
      <c r="EN154" s="252"/>
      <c r="EO154" s="252"/>
      <c r="EP154" s="252"/>
      <c r="EQ154" s="252"/>
    </row>
    <row r="155" spans="2:147" ht="12.75">
      <c r="B155" s="252"/>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c r="AL155" s="252"/>
      <c r="AM155" s="252"/>
      <c r="AN155" s="252"/>
      <c r="AO155" s="252"/>
      <c r="AP155" s="252"/>
      <c r="AQ155" s="252"/>
      <c r="AR155" s="252"/>
      <c r="AS155" s="252"/>
      <c r="AT155" s="252"/>
      <c r="AU155" s="252"/>
      <c r="AV155" s="252"/>
      <c r="AW155" s="252"/>
      <c r="AX155" s="252"/>
      <c r="AY155" s="252"/>
      <c r="AZ155" s="252"/>
      <c r="BA155" s="252"/>
      <c r="BB155" s="252"/>
      <c r="BC155" s="252"/>
      <c r="BD155" s="252"/>
      <c r="BE155" s="252"/>
      <c r="BF155" s="252"/>
      <c r="BG155" s="252"/>
      <c r="BH155" s="252"/>
      <c r="BI155" s="252"/>
      <c r="BJ155" s="252"/>
      <c r="BK155" s="252"/>
      <c r="BL155" s="252"/>
      <c r="BM155" s="252"/>
      <c r="BN155" s="252"/>
      <c r="BO155" s="252"/>
      <c r="BP155" s="252"/>
      <c r="BQ155" s="252"/>
      <c r="BR155" s="252"/>
      <c r="BS155" s="252"/>
      <c r="BT155" s="252"/>
      <c r="BU155" s="252"/>
      <c r="BV155" s="252"/>
      <c r="BW155" s="252"/>
      <c r="BX155" s="252"/>
      <c r="BY155" s="252"/>
      <c r="BZ155" s="252"/>
      <c r="CA155" s="252"/>
      <c r="CB155" s="252"/>
      <c r="CC155" s="252"/>
      <c r="CD155" s="252"/>
      <c r="CE155" s="252"/>
      <c r="CF155" s="252"/>
      <c r="CG155" s="252"/>
      <c r="CH155" s="252"/>
      <c r="CI155" s="252"/>
      <c r="CJ155" s="252"/>
      <c r="CK155" s="252"/>
      <c r="CL155" s="252"/>
      <c r="CM155" s="252"/>
      <c r="CN155" s="252"/>
      <c r="CO155" s="252"/>
      <c r="CP155" s="252"/>
      <c r="CQ155" s="252"/>
      <c r="CR155" s="252"/>
      <c r="CS155" s="252"/>
      <c r="CT155" s="252"/>
      <c r="CU155" s="252"/>
      <c r="CV155" s="252"/>
      <c r="CW155" s="252"/>
      <c r="CX155" s="252"/>
      <c r="CY155" s="252"/>
      <c r="CZ155" s="252"/>
      <c r="DA155" s="252"/>
      <c r="DB155" s="252"/>
      <c r="DC155" s="252"/>
      <c r="DD155" s="252"/>
      <c r="DE155" s="252"/>
      <c r="DF155" s="252"/>
      <c r="DG155" s="252"/>
      <c r="DH155" s="252"/>
      <c r="DI155" s="252"/>
      <c r="DJ155" s="252"/>
      <c r="DK155" s="252"/>
      <c r="DL155" s="252"/>
      <c r="DM155" s="252"/>
      <c r="DN155" s="252"/>
      <c r="DO155" s="252"/>
      <c r="DP155" s="252"/>
      <c r="DQ155" s="252"/>
      <c r="DR155" s="252"/>
      <c r="DS155" s="252"/>
      <c r="DT155" s="252"/>
      <c r="DU155" s="252"/>
      <c r="DV155" s="252"/>
      <c r="DW155" s="252"/>
      <c r="DX155" s="252"/>
      <c r="DY155" s="252"/>
      <c r="DZ155" s="252"/>
      <c r="EA155" s="252"/>
      <c r="EB155" s="252"/>
      <c r="EC155" s="252"/>
      <c r="ED155" s="252"/>
      <c r="EE155" s="252"/>
      <c r="EF155" s="252"/>
      <c r="EG155" s="252"/>
      <c r="EH155" s="252"/>
      <c r="EI155" s="252"/>
      <c r="EJ155" s="252"/>
      <c r="EK155" s="252"/>
      <c r="EL155" s="252"/>
      <c r="EM155" s="252"/>
      <c r="EN155" s="252"/>
      <c r="EO155" s="252"/>
      <c r="EP155" s="252"/>
      <c r="EQ155" s="252"/>
    </row>
    <row r="156" spans="2:147" ht="12.75">
      <c r="B156" s="252"/>
      <c r="C156" s="252"/>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c r="BA156" s="252"/>
      <c r="BB156" s="252"/>
      <c r="BC156" s="252"/>
      <c r="BD156" s="252"/>
      <c r="BE156" s="252"/>
      <c r="BF156" s="252"/>
      <c r="BG156" s="252"/>
      <c r="BH156" s="252"/>
      <c r="BI156" s="252"/>
      <c r="BJ156" s="252"/>
      <c r="BK156" s="252"/>
      <c r="BL156" s="252"/>
      <c r="BM156" s="252"/>
      <c r="BN156" s="252"/>
      <c r="BO156" s="252"/>
      <c r="BP156" s="252"/>
      <c r="BQ156" s="252"/>
      <c r="BR156" s="252"/>
      <c r="BS156" s="252"/>
      <c r="BT156" s="252"/>
      <c r="BU156" s="252"/>
      <c r="BV156" s="252"/>
      <c r="BW156" s="252"/>
      <c r="BX156" s="252"/>
      <c r="BY156" s="252"/>
      <c r="BZ156" s="252"/>
      <c r="CA156" s="252"/>
      <c r="CB156" s="252"/>
      <c r="CC156" s="252"/>
      <c r="CD156" s="252"/>
      <c r="CE156" s="252"/>
      <c r="CF156" s="252"/>
      <c r="CG156" s="252"/>
      <c r="CH156" s="252"/>
      <c r="CI156" s="252"/>
      <c r="CJ156" s="252"/>
      <c r="CK156" s="252"/>
      <c r="CL156" s="252"/>
      <c r="CM156" s="252"/>
      <c r="CN156" s="252"/>
      <c r="CO156" s="252"/>
      <c r="CP156" s="252"/>
      <c r="CQ156" s="252"/>
      <c r="CR156" s="252"/>
      <c r="CS156" s="252"/>
      <c r="CT156" s="252"/>
      <c r="CU156" s="252"/>
      <c r="CV156" s="252"/>
      <c r="CW156" s="252"/>
      <c r="CX156" s="252"/>
      <c r="CY156" s="252"/>
      <c r="CZ156" s="252"/>
      <c r="DA156" s="252"/>
      <c r="DB156" s="252"/>
      <c r="DC156" s="252"/>
      <c r="DD156" s="252"/>
      <c r="DE156" s="252"/>
      <c r="DF156" s="252"/>
      <c r="DG156" s="252"/>
      <c r="DH156" s="252"/>
      <c r="DI156" s="252"/>
      <c r="DJ156" s="252"/>
      <c r="DK156" s="252"/>
      <c r="DL156" s="252"/>
      <c r="DM156" s="252"/>
      <c r="DN156" s="252"/>
      <c r="DO156" s="252"/>
      <c r="DP156" s="252"/>
      <c r="DQ156" s="252"/>
      <c r="DR156" s="252"/>
      <c r="DS156" s="252"/>
      <c r="DT156" s="252"/>
      <c r="DU156" s="252"/>
      <c r="DV156" s="252"/>
      <c r="DW156" s="252"/>
      <c r="DX156" s="252"/>
      <c r="DY156" s="252"/>
      <c r="DZ156" s="252"/>
      <c r="EA156" s="252"/>
      <c r="EB156" s="252"/>
      <c r="EC156" s="252"/>
      <c r="ED156" s="252"/>
      <c r="EE156" s="252"/>
      <c r="EF156" s="252"/>
      <c r="EG156" s="252"/>
      <c r="EH156" s="252"/>
      <c r="EI156" s="252"/>
      <c r="EJ156" s="252"/>
      <c r="EK156" s="252"/>
      <c r="EL156" s="252"/>
      <c r="EM156" s="252"/>
      <c r="EN156" s="252"/>
      <c r="EO156" s="252"/>
      <c r="EP156" s="252"/>
      <c r="EQ156" s="252"/>
    </row>
    <row r="157" spans="2:147" ht="12.75">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c r="BA157" s="252"/>
      <c r="BB157" s="252"/>
      <c r="BC157" s="252"/>
      <c r="BD157" s="252"/>
      <c r="BE157" s="252"/>
      <c r="BF157" s="252"/>
      <c r="BG157" s="252"/>
      <c r="BH157" s="252"/>
      <c r="BI157" s="252"/>
      <c r="BJ157" s="252"/>
      <c r="BK157" s="252"/>
      <c r="BL157" s="252"/>
      <c r="BM157" s="252"/>
      <c r="BN157" s="252"/>
      <c r="BO157" s="252"/>
      <c r="BP157" s="252"/>
      <c r="BQ157" s="252"/>
      <c r="BR157" s="252"/>
      <c r="BS157" s="252"/>
      <c r="BT157" s="252"/>
      <c r="BU157" s="252"/>
      <c r="BV157" s="252"/>
      <c r="BW157" s="252"/>
      <c r="BX157" s="252"/>
      <c r="BY157" s="252"/>
      <c r="BZ157" s="252"/>
      <c r="CA157" s="252"/>
      <c r="CB157" s="252"/>
      <c r="CC157" s="252"/>
      <c r="CD157" s="252"/>
      <c r="CE157" s="252"/>
      <c r="CF157" s="252"/>
      <c r="CG157" s="252"/>
      <c r="CH157" s="252"/>
      <c r="CI157" s="252"/>
      <c r="CJ157" s="252"/>
      <c r="CK157" s="252"/>
      <c r="CL157" s="252"/>
      <c r="CM157" s="252"/>
      <c r="CN157" s="252"/>
      <c r="CO157" s="252"/>
      <c r="CP157" s="252"/>
      <c r="CQ157" s="252"/>
      <c r="CR157" s="252"/>
      <c r="CS157" s="252"/>
      <c r="CT157" s="252"/>
      <c r="CU157" s="252"/>
      <c r="CV157" s="252"/>
      <c r="CW157" s="252"/>
      <c r="CX157" s="252"/>
      <c r="CY157" s="252"/>
      <c r="CZ157" s="252"/>
      <c r="DA157" s="252"/>
      <c r="DB157" s="252"/>
      <c r="DC157" s="252"/>
      <c r="DD157" s="252"/>
      <c r="DE157" s="252"/>
      <c r="DF157" s="252"/>
      <c r="DG157" s="252"/>
      <c r="DH157" s="252"/>
      <c r="DI157" s="252"/>
      <c r="DJ157" s="252"/>
      <c r="DK157" s="252"/>
      <c r="DL157" s="252"/>
      <c r="DM157" s="252"/>
      <c r="DN157" s="252"/>
      <c r="DO157" s="252"/>
      <c r="DP157" s="252"/>
      <c r="DQ157" s="252"/>
      <c r="DR157" s="252"/>
      <c r="DS157" s="252"/>
      <c r="DT157" s="252"/>
      <c r="DU157" s="252"/>
      <c r="DV157" s="252"/>
      <c r="DW157" s="252"/>
      <c r="DX157" s="252"/>
      <c r="DY157" s="252"/>
      <c r="DZ157" s="252"/>
      <c r="EA157" s="252"/>
      <c r="EB157" s="252"/>
      <c r="EC157" s="252"/>
      <c r="ED157" s="252"/>
      <c r="EE157" s="252"/>
      <c r="EF157" s="252"/>
      <c r="EG157" s="252"/>
      <c r="EH157" s="252"/>
      <c r="EI157" s="252"/>
      <c r="EJ157" s="252"/>
      <c r="EK157" s="252"/>
      <c r="EL157" s="252"/>
      <c r="EM157" s="252"/>
      <c r="EN157" s="252"/>
      <c r="EO157" s="252"/>
      <c r="EP157" s="252"/>
      <c r="EQ157" s="252"/>
    </row>
    <row r="158" spans="2:147" ht="12.75">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2"/>
      <c r="BW158" s="252"/>
      <c r="BX158" s="252"/>
      <c r="BY158" s="252"/>
      <c r="BZ158" s="252"/>
      <c r="CA158" s="252"/>
      <c r="CB158" s="252"/>
      <c r="CC158" s="252"/>
      <c r="CD158" s="252"/>
      <c r="CE158" s="252"/>
      <c r="CF158" s="252"/>
      <c r="CG158" s="252"/>
      <c r="CH158" s="252"/>
      <c r="CI158" s="252"/>
      <c r="CJ158" s="252"/>
      <c r="CK158" s="252"/>
      <c r="CL158" s="252"/>
      <c r="CM158" s="252"/>
      <c r="CN158" s="252"/>
      <c r="CO158" s="252"/>
      <c r="CP158" s="252"/>
      <c r="CQ158" s="252"/>
      <c r="CR158" s="252"/>
      <c r="CS158" s="252"/>
      <c r="CT158" s="252"/>
      <c r="CU158" s="252"/>
      <c r="CV158" s="252"/>
      <c r="CW158" s="252"/>
      <c r="CX158" s="252"/>
      <c r="CY158" s="252"/>
      <c r="CZ158" s="252"/>
      <c r="DA158" s="252"/>
      <c r="DB158" s="252"/>
      <c r="DC158" s="252"/>
      <c r="DD158" s="252"/>
      <c r="DE158" s="252"/>
      <c r="DF158" s="252"/>
      <c r="DG158" s="252"/>
      <c r="DH158" s="252"/>
      <c r="DI158" s="252"/>
      <c r="DJ158" s="252"/>
      <c r="DK158" s="252"/>
      <c r="DL158" s="252"/>
      <c r="DM158" s="252"/>
      <c r="DN158" s="252"/>
      <c r="DO158" s="252"/>
      <c r="DP158" s="252"/>
      <c r="DQ158" s="252"/>
      <c r="DR158" s="252"/>
      <c r="DS158" s="252"/>
      <c r="DT158" s="252"/>
      <c r="DU158" s="252"/>
      <c r="DV158" s="252"/>
      <c r="DW158" s="252"/>
      <c r="DX158" s="252"/>
      <c r="DY158" s="252"/>
      <c r="DZ158" s="252"/>
      <c r="EA158" s="252"/>
      <c r="EB158" s="252"/>
      <c r="EC158" s="252"/>
      <c r="ED158" s="252"/>
      <c r="EE158" s="252"/>
      <c r="EF158" s="252"/>
      <c r="EG158" s="252"/>
      <c r="EH158" s="252"/>
      <c r="EI158" s="252"/>
      <c r="EJ158" s="252"/>
      <c r="EK158" s="252"/>
      <c r="EL158" s="252"/>
      <c r="EM158" s="252"/>
      <c r="EN158" s="252"/>
      <c r="EO158" s="252"/>
      <c r="EP158" s="252"/>
      <c r="EQ158" s="252"/>
    </row>
    <row r="159" spans="2:147" ht="12.75">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52"/>
      <c r="AU159" s="252"/>
      <c r="AV159" s="252"/>
      <c r="AW159" s="252"/>
      <c r="AX159" s="252"/>
      <c r="AY159" s="252"/>
      <c r="AZ159" s="252"/>
      <c r="BA159" s="252"/>
      <c r="BB159" s="252"/>
      <c r="BC159" s="252"/>
      <c r="BD159" s="252"/>
      <c r="BE159" s="252"/>
      <c r="BF159" s="252"/>
      <c r="BG159" s="252"/>
      <c r="BH159" s="252"/>
      <c r="BI159" s="252"/>
      <c r="BJ159" s="252"/>
      <c r="BK159" s="252"/>
      <c r="BL159" s="252"/>
      <c r="BM159" s="252"/>
      <c r="BN159" s="252"/>
      <c r="BO159" s="252"/>
      <c r="BP159" s="252"/>
      <c r="BQ159" s="252"/>
      <c r="BR159" s="252"/>
      <c r="BS159" s="252"/>
      <c r="BT159" s="252"/>
      <c r="BU159" s="252"/>
      <c r="BV159" s="252"/>
      <c r="BW159" s="252"/>
      <c r="BX159" s="252"/>
      <c r="BY159" s="252"/>
      <c r="BZ159" s="252"/>
      <c r="CA159" s="252"/>
      <c r="CB159" s="252"/>
      <c r="CC159" s="252"/>
      <c r="CD159" s="252"/>
      <c r="CE159" s="252"/>
      <c r="CF159" s="252"/>
      <c r="CG159" s="252"/>
      <c r="CH159" s="252"/>
      <c r="CI159" s="252"/>
      <c r="CJ159" s="252"/>
      <c r="CK159" s="252"/>
      <c r="CL159" s="252"/>
      <c r="CM159" s="252"/>
      <c r="CN159" s="252"/>
      <c r="CO159" s="252"/>
      <c r="CP159" s="252"/>
      <c r="CQ159" s="252"/>
      <c r="CR159" s="252"/>
      <c r="CS159" s="252"/>
      <c r="CT159" s="252"/>
      <c r="CU159" s="252"/>
      <c r="CV159" s="252"/>
      <c r="CW159" s="252"/>
      <c r="CX159" s="252"/>
      <c r="CY159" s="252"/>
      <c r="CZ159" s="252"/>
      <c r="DA159" s="252"/>
      <c r="DB159" s="252"/>
      <c r="DC159" s="252"/>
      <c r="DD159" s="252"/>
      <c r="DE159" s="252"/>
      <c r="DF159" s="252"/>
      <c r="DG159" s="252"/>
      <c r="DH159" s="252"/>
      <c r="DI159" s="252"/>
      <c r="DJ159" s="252"/>
      <c r="DK159" s="252"/>
      <c r="DL159" s="252"/>
      <c r="DM159" s="252"/>
      <c r="DN159" s="252"/>
      <c r="DO159" s="252"/>
      <c r="DP159" s="252"/>
      <c r="DQ159" s="252"/>
      <c r="DR159" s="252"/>
      <c r="DS159" s="252"/>
      <c r="DT159" s="252"/>
      <c r="DU159" s="252"/>
      <c r="DV159" s="252"/>
      <c r="DW159" s="252"/>
      <c r="DX159" s="252"/>
      <c r="DY159" s="252"/>
      <c r="DZ159" s="252"/>
      <c r="EA159" s="252"/>
      <c r="EB159" s="252"/>
      <c r="EC159" s="252"/>
      <c r="ED159" s="252"/>
      <c r="EE159" s="252"/>
      <c r="EF159" s="252"/>
      <c r="EG159" s="252"/>
      <c r="EH159" s="252"/>
      <c r="EI159" s="252"/>
      <c r="EJ159" s="252"/>
      <c r="EK159" s="252"/>
      <c r="EL159" s="252"/>
      <c r="EM159" s="252"/>
      <c r="EN159" s="252"/>
      <c r="EO159" s="252"/>
      <c r="EP159" s="252"/>
      <c r="EQ159" s="252"/>
    </row>
    <row r="160" spans="2:147" ht="12.75">
      <c r="B160" s="252"/>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c r="AP160" s="252"/>
      <c r="AQ160" s="252"/>
      <c r="AR160" s="252"/>
      <c r="AS160" s="252"/>
      <c r="AT160" s="252"/>
      <c r="AU160" s="252"/>
      <c r="AV160" s="252"/>
      <c r="AW160" s="252"/>
      <c r="AX160" s="252"/>
      <c r="AY160" s="252"/>
      <c r="AZ160" s="252"/>
      <c r="BA160" s="252"/>
      <c r="BB160" s="252"/>
      <c r="BC160" s="252"/>
      <c r="BD160" s="252"/>
      <c r="BE160" s="252"/>
      <c r="BF160" s="252"/>
      <c r="BG160" s="252"/>
      <c r="BH160" s="252"/>
      <c r="BI160" s="252"/>
      <c r="BJ160" s="252"/>
      <c r="BK160" s="252"/>
      <c r="BL160" s="252"/>
      <c r="BM160" s="252"/>
      <c r="BN160" s="252"/>
      <c r="BO160" s="252"/>
      <c r="BP160" s="252"/>
      <c r="BQ160" s="252"/>
      <c r="BR160" s="252"/>
      <c r="BS160" s="252"/>
      <c r="BT160" s="252"/>
      <c r="BU160" s="252"/>
      <c r="BV160" s="252"/>
      <c r="BW160" s="252"/>
      <c r="BX160" s="252"/>
      <c r="BY160" s="252"/>
      <c r="BZ160" s="252"/>
      <c r="CA160" s="252"/>
      <c r="CB160" s="252"/>
      <c r="CC160" s="252"/>
      <c r="CD160" s="252"/>
      <c r="CE160" s="252"/>
      <c r="CF160" s="252"/>
      <c r="CG160" s="252"/>
      <c r="CH160" s="252"/>
      <c r="CI160" s="252"/>
      <c r="CJ160" s="252"/>
      <c r="CK160" s="252"/>
      <c r="CL160" s="252"/>
      <c r="CM160" s="252"/>
      <c r="CN160" s="252"/>
      <c r="CO160" s="252"/>
      <c r="CP160" s="252"/>
      <c r="CQ160" s="252"/>
      <c r="CR160" s="252"/>
      <c r="CS160" s="252"/>
      <c r="CT160" s="252"/>
      <c r="CU160" s="252"/>
      <c r="CV160" s="252"/>
      <c r="CW160" s="252"/>
      <c r="CX160" s="252"/>
      <c r="CY160" s="252"/>
      <c r="CZ160" s="252"/>
      <c r="DA160" s="252"/>
      <c r="DB160" s="252"/>
      <c r="DC160" s="252"/>
      <c r="DD160" s="252"/>
      <c r="DE160" s="252"/>
      <c r="DF160" s="252"/>
      <c r="DG160" s="252"/>
      <c r="DH160" s="252"/>
      <c r="DI160" s="252"/>
      <c r="DJ160" s="252"/>
      <c r="DK160" s="252"/>
      <c r="DL160" s="252"/>
      <c r="DM160" s="252"/>
      <c r="DN160" s="252"/>
      <c r="DO160" s="252"/>
      <c r="DP160" s="252"/>
      <c r="DQ160" s="252"/>
      <c r="DR160" s="252"/>
      <c r="DS160" s="252"/>
      <c r="DT160" s="252"/>
      <c r="DU160" s="252"/>
      <c r="DV160" s="252"/>
      <c r="DW160" s="252"/>
      <c r="DX160" s="252"/>
      <c r="DY160" s="252"/>
      <c r="DZ160" s="252"/>
      <c r="EA160" s="252"/>
      <c r="EB160" s="252"/>
      <c r="EC160" s="252"/>
      <c r="ED160" s="252"/>
      <c r="EE160" s="252"/>
      <c r="EF160" s="252"/>
      <c r="EG160" s="252"/>
      <c r="EH160" s="252"/>
      <c r="EI160" s="252"/>
      <c r="EJ160" s="252"/>
      <c r="EK160" s="252"/>
      <c r="EL160" s="252"/>
      <c r="EM160" s="252"/>
      <c r="EN160" s="252"/>
      <c r="EO160" s="252"/>
      <c r="EP160" s="252"/>
      <c r="EQ160" s="252"/>
    </row>
    <row r="161" spans="2:147" ht="12.75">
      <c r="B161" s="252"/>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c r="AV161" s="252"/>
      <c r="AW161" s="252"/>
      <c r="AX161" s="252"/>
      <c r="AY161" s="252"/>
      <c r="AZ161" s="252"/>
      <c r="BA161" s="252"/>
      <c r="BB161" s="252"/>
      <c r="BC161" s="252"/>
      <c r="BD161" s="252"/>
      <c r="BE161" s="252"/>
      <c r="BF161" s="252"/>
      <c r="BG161" s="252"/>
      <c r="BH161" s="252"/>
      <c r="BI161" s="252"/>
      <c r="BJ161" s="252"/>
      <c r="BK161" s="252"/>
      <c r="BL161" s="252"/>
      <c r="BM161" s="252"/>
      <c r="BN161" s="252"/>
      <c r="BO161" s="252"/>
      <c r="BP161" s="252"/>
      <c r="BQ161" s="252"/>
      <c r="BR161" s="252"/>
      <c r="BS161" s="252"/>
      <c r="BT161" s="252"/>
      <c r="BU161" s="252"/>
      <c r="BV161" s="252"/>
      <c r="BW161" s="252"/>
      <c r="BX161" s="252"/>
      <c r="BY161" s="252"/>
      <c r="BZ161" s="252"/>
      <c r="CA161" s="252"/>
      <c r="CB161" s="252"/>
      <c r="CC161" s="252"/>
      <c r="CD161" s="252"/>
      <c r="CE161" s="252"/>
      <c r="CF161" s="252"/>
      <c r="CG161" s="252"/>
      <c r="CH161" s="252"/>
      <c r="CI161" s="252"/>
      <c r="CJ161" s="252"/>
      <c r="CK161" s="252"/>
      <c r="CL161" s="252"/>
      <c r="CM161" s="252"/>
      <c r="CN161" s="252"/>
      <c r="CO161" s="252"/>
      <c r="CP161" s="252"/>
      <c r="CQ161" s="252"/>
      <c r="CR161" s="252"/>
      <c r="CS161" s="252"/>
      <c r="CT161" s="252"/>
      <c r="CU161" s="252"/>
      <c r="CV161" s="252"/>
      <c r="CW161" s="252"/>
      <c r="CX161" s="252"/>
      <c r="CY161" s="252"/>
      <c r="CZ161" s="252"/>
      <c r="DA161" s="252"/>
      <c r="DB161" s="252"/>
      <c r="DC161" s="252"/>
      <c r="DD161" s="252"/>
      <c r="DE161" s="252"/>
      <c r="DF161" s="252"/>
      <c r="DG161" s="252"/>
      <c r="DH161" s="252"/>
      <c r="DI161" s="252"/>
      <c r="DJ161" s="252"/>
      <c r="DK161" s="252"/>
      <c r="DL161" s="252"/>
      <c r="DM161" s="252"/>
      <c r="DN161" s="252"/>
      <c r="DO161" s="252"/>
      <c r="DP161" s="252"/>
      <c r="DQ161" s="252"/>
      <c r="DR161" s="252"/>
      <c r="DS161" s="252"/>
      <c r="DT161" s="252"/>
      <c r="DU161" s="252"/>
      <c r="DV161" s="252"/>
      <c r="DW161" s="252"/>
      <c r="DX161" s="252"/>
      <c r="DY161" s="252"/>
      <c r="DZ161" s="252"/>
      <c r="EA161" s="252"/>
      <c r="EB161" s="252"/>
      <c r="EC161" s="252"/>
      <c r="ED161" s="252"/>
      <c r="EE161" s="252"/>
      <c r="EF161" s="252"/>
      <c r="EG161" s="252"/>
      <c r="EH161" s="252"/>
      <c r="EI161" s="252"/>
      <c r="EJ161" s="252"/>
      <c r="EK161" s="252"/>
      <c r="EL161" s="252"/>
      <c r="EM161" s="252"/>
      <c r="EN161" s="252"/>
      <c r="EO161" s="252"/>
      <c r="EP161" s="252"/>
      <c r="EQ161" s="252"/>
    </row>
    <row r="162" spans="2:147" ht="12.75">
      <c r="B162" s="252"/>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2"/>
      <c r="AW162" s="252"/>
      <c r="AX162" s="252"/>
      <c r="AY162" s="252"/>
      <c r="AZ162" s="252"/>
      <c r="BA162" s="252"/>
      <c r="BB162" s="252"/>
      <c r="BC162" s="252"/>
      <c r="BD162" s="252"/>
      <c r="BE162" s="252"/>
      <c r="BF162" s="252"/>
      <c r="BG162" s="252"/>
      <c r="BH162" s="252"/>
      <c r="BI162" s="252"/>
      <c r="BJ162" s="252"/>
      <c r="BK162" s="252"/>
      <c r="BL162" s="252"/>
      <c r="BM162" s="252"/>
      <c r="BN162" s="252"/>
      <c r="BO162" s="252"/>
      <c r="BP162" s="252"/>
      <c r="BQ162" s="252"/>
      <c r="BR162" s="252"/>
      <c r="BS162" s="252"/>
      <c r="BT162" s="252"/>
      <c r="BU162" s="252"/>
      <c r="BV162" s="252"/>
      <c r="BW162" s="252"/>
      <c r="BX162" s="252"/>
      <c r="BY162" s="252"/>
      <c r="BZ162" s="252"/>
      <c r="CA162" s="252"/>
      <c r="CB162" s="252"/>
      <c r="CC162" s="252"/>
      <c r="CD162" s="252"/>
      <c r="CE162" s="252"/>
      <c r="CF162" s="252"/>
      <c r="CG162" s="252"/>
      <c r="CH162" s="252"/>
      <c r="CI162" s="252"/>
      <c r="CJ162" s="252"/>
      <c r="CK162" s="252"/>
      <c r="CL162" s="252"/>
      <c r="CM162" s="252"/>
      <c r="CN162" s="252"/>
      <c r="CO162" s="252"/>
      <c r="CP162" s="252"/>
      <c r="CQ162" s="252"/>
      <c r="CR162" s="252"/>
      <c r="CS162" s="252"/>
      <c r="CT162" s="252"/>
      <c r="CU162" s="252"/>
      <c r="CV162" s="252"/>
      <c r="CW162" s="252"/>
      <c r="CX162" s="252"/>
      <c r="CY162" s="252"/>
      <c r="CZ162" s="252"/>
      <c r="DA162" s="252"/>
      <c r="DB162" s="252"/>
      <c r="DC162" s="252"/>
      <c r="DD162" s="252"/>
      <c r="DE162" s="252"/>
      <c r="DF162" s="252"/>
      <c r="DG162" s="252"/>
      <c r="DH162" s="252"/>
      <c r="DI162" s="252"/>
      <c r="DJ162" s="252"/>
      <c r="DK162" s="252"/>
      <c r="DL162" s="252"/>
      <c r="DM162" s="252"/>
      <c r="DN162" s="252"/>
      <c r="DO162" s="252"/>
      <c r="DP162" s="252"/>
      <c r="DQ162" s="252"/>
      <c r="DR162" s="252"/>
      <c r="DS162" s="252"/>
      <c r="DT162" s="252"/>
      <c r="DU162" s="252"/>
      <c r="DV162" s="252"/>
      <c r="DW162" s="252"/>
      <c r="DX162" s="252"/>
      <c r="DY162" s="252"/>
      <c r="DZ162" s="252"/>
      <c r="EA162" s="252"/>
      <c r="EB162" s="252"/>
      <c r="EC162" s="252"/>
      <c r="ED162" s="252"/>
      <c r="EE162" s="252"/>
      <c r="EF162" s="252"/>
      <c r="EG162" s="252"/>
      <c r="EH162" s="252"/>
      <c r="EI162" s="252"/>
      <c r="EJ162" s="252"/>
      <c r="EK162" s="252"/>
      <c r="EL162" s="252"/>
      <c r="EM162" s="252"/>
      <c r="EN162" s="252"/>
      <c r="EO162" s="252"/>
      <c r="EP162" s="252"/>
      <c r="EQ162" s="252"/>
    </row>
    <row r="163" spans="2:147" ht="12.75">
      <c r="B163" s="252"/>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2"/>
      <c r="AX163" s="252"/>
      <c r="AY163" s="252"/>
      <c r="AZ163" s="252"/>
      <c r="BA163" s="252"/>
      <c r="BB163" s="252"/>
      <c r="BC163" s="252"/>
      <c r="BD163" s="252"/>
      <c r="BE163" s="252"/>
      <c r="BF163" s="252"/>
      <c r="BG163" s="252"/>
      <c r="BH163" s="252"/>
      <c r="BI163" s="252"/>
      <c r="BJ163" s="252"/>
      <c r="BK163" s="252"/>
      <c r="BL163" s="252"/>
      <c r="BM163" s="252"/>
      <c r="BN163" s="252"/>
      <c r="BO163" s="252"/>
      <c r="BP163" s="252"/>
      <c r="BQ163" s="252"/>
      <c r="BR163" s="252"/>
      <c r="BS163" s="252"/>
      <c r="BT163" s="252"/>
      <c r="BU163" s="252"/>
      <c r="BV163" s="252"/>
      <c r="BW163" s="252"/>
      <c r="BX163" s="252"/>
      <c r="BY163" s="252"/>
      <c r="BZ163" s="252"/>
      <c r="CA163" s="252"/>
      <c r="CB163" s="252"/>
      <c r="CC163" s="252"/>
      <c r="CD163" s="252"/>
      <c r="CE163" s="252"/>
      <c r="CF163" s="252"/>
      <c r="CG163" s="252"/>
      <c r="CH163" s="252"/>
      <c r="CI163" s="252"/>
      <c r="CJ163" s="252"/>
      <c r="CK163" s="252"/>
      <c r="CL163" s="252"/>
      <c r="CM163" s="252"/>
      <c r="CN163" s="252"/>
      <c r="CO163" s="252"/>
      <c r="CP163" s="252"/>
      <c r="CQ163" s="252"/>
      <c r="CR163" s="252"/>
      <c r="CS163" s="252"/>
      <c r="CT163" s="252"/>
      <c r="CU163" s="252"/>
      <c r="CV163" s="252"/>
      <c r="CW163" s="252"/>
      <c r="CX163" s="252"/>
      <c r="CY163" s="252"/>
      <c r="CZ163" s="252"/>
      <c r="DA163" s="252"/>
      <c r="DB163" s="252"/>
      <c r="DC163" s="252"/>
      <c r="DD163" s="252"/>
      <c r="DE163" s="252"/>
      <c r="DF163" s="252"/>
      <c r="DG163" s="252"/>
      <c r="DH163" s="252"/>
      <c r="DI163" s="252"/>
      <c r="DJ163" s="252"/>
      <c r="DK163" s="252"/>
      <c r="DL163" s="252"/>
      <c r="DM163" s="252"/>
      <c r="DN163" s="252"/>
      <c r="DO163" s="252"/>
      <c r="DP163" s="252"/>
      <c r="DQ163" s="252"/>
      <c r="DR163" s="252"/>
      <c r="DS163" s="252"/>
      <c r="DT163" s="252"/>
      <c r="DU163" s="252"/>
      <c r="DV163" s="252"/>
      <c r="DW163" s="252"/>
      <c r="DX163" s="252"/>
      <c r="DY163" s="252"/>
      <c r="DZ163" s="252"/>
      <c r="EA163" s="252"/>
      <c r="EB163" s="252"/>
      <c r="EC163" s="252"/>
      <c r="ED163" s="252"/>
      <c r="EE163" s="252"/>
      <c r="EF163" s="252"/>
      <c r="EG163" s="252"/>
      <c r="EH163" s="252"/>
      <c r="EI163" s="252"/>
      <c r="EJ163" s="252"/>
      <c r="EK163" s="252"/>
      <c r="EL163" s="252"/>
      <c r="EM163" s="252"/>
      <c r="EN163" s="252"/>
      <c r="EO163" s="252"/>
      <c r="EP163" s="252"/>
      <c r="EQ163" s="252"/>
    </row>
    <row r="164" spans="2:147" ht="12.75">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2"/>
      <c r="BM164" s="252"/>
      <c r="BN164" s="252"/>
      <c r="BO164" s="252"/>
      <c r="BP164" s="252"/>
      <c r="BQ164" s="252"/>
      <c r="BR164" s="252"/>
      <c r="BS164" s="252"/>
      <c r="BT164" s="252"/>
      <c r="BU164" s="252"/>
      <c r="BV164" s="252"/>
      <c r="BW164" s="252"/>
      <c r="BX164" s="252"/>
      <c r="BY164" s="252"/>
      <c r="BZ164" s="252"/>
      <c r="CA164" s="252"/>
      <c r="CB164" s="252"/>
      <c r="CC164" s="252"/>
      <c r="CD164" s="252"/>
      <c r="CE164" s="252"/>
      <c r="CF164" s="252"/>
      <c r="CG164" s="252"/>
      <c r="CH164" s="252"/>
      <c r="CI164" s="252"/>
      <c r="CJ164" s="252"/>
      <c r="CK164" s="252"/>
      <c r="CL164" s="252"/>
      <c r="CM164" s="252"/>
      <c r="CN164" s="252"/>
      <c r="CO164" s="252"/>
      <c r="CP164" s="252"/>
      <c r="CQ164" s="252"/>
      <c r="CR164" s="252"/>
      <c r="CS164" s="252"/>
      <c r="CT164" s="252"/>
      <c r="CU164" s="252"/>
      <c r="CV164" s="252"/>
      <c r="CW164" s="252"/>
      <c r="CX164" s="252"/>
      <c r="CY164" s="252"/>
      <c r="CZ164" s="252"/>
      <c r="DA164" s="252"/>
      <c r="DB164" s="252"/>
      <c r="DC164" s="252"/>
      <c r="DD164" s="252"/>
      <c r="DE164" s="252"/>
      <c r="DF164" s="252"/>
      <c r="DG164" s="252"/>
      <c r="DH164" s="252"/>
      <c r="DI164" s="252"/>
      <c r="DJ164" s="252"/>
      <c r="DK164" s="252"/>
      <c r="DL164" s="252"/>
      <c r="DM164" s="252"/>
      <c r="DN164" s="252"/>
      <c r="DO164" s="252"/>
      <c r="DP164" s="252"/>
      <c r="DQ164" s="252"/>
      <c r="DR164" s="252"/>
      <c r="DS164" s="252"/>
      <c r="DT164" s="252"/>
      <c r="DU164" s="252"/>
      <c r="DV164" s="252"/>
      <c r="DW164" s="252"/>
      <c r="DX164" s="252"/>
      <c r="DY164" s="252"/>
      <c r="DZ164" s="252"/>
      <c r="EA164" s="252"/>
      <c r="EB164" s="252"/>
      <c r="EC164" s="252"/>
      <c r="ED164" s="252"/>
      <c r="EE164" s="252"/>
      <c r="EF164" s="252"/>
      <c r="EG164" s="252"/>
      <c r="EH164" s="252"/>
      <c r="EI164" s="252"/>
      <c r="EJ164" s="252"/>
      <c r="EK164" s="252"/>
      <c r="EL164" s="252"/>
      <c r="EM164" s="252"/>
      <c r="EN164" s="252"/>
      <c r="EO164" s="252"/>
      <c r="EP164" s="252"/>
      <c r="EQ164" s="252"/>
    </row>
    <row r="165" spans="2:147" ht="12.75">
      <c r="B165" s="252"/>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c r="AV165" s="252"/>
      <c r="AW165" s="252"/>
      <c r="AX165" s="252"/>
      <c r="AY165" s="252"/>
      <c r="AZ165" s="252"/>
      <c r="BA165" s="252"/>
      <c r="BB165" s="252"/>
      <c r="BC165" s="252"/>
      <c r="BD165" s="252"/>
      <c r="BE165" s="252"/>
      <c r="BF165" s="252"/>
      <c r="BG165" s="252"/>
      <c r="BH165" s="252"/>
      <c r="BI165" s="252"/>
      <c r="BJ165" s="252"/>
      <c r="BK165" s="252"/>
      <c r="BL165" s="252"/>
      <c r="BM165" s="252"/>
      <c r="BN165" s="252"/>
      <c r="BO165" s="252"/>
      <c r="BP165" s="252"/>
      <c r="BQ165" s="252"/>
      <c r="BR165" s="252"/>
      <c r="BS165" s="252"/>
      <c r="BT165" s="252"/>
      <c r="BU165" s="252"/>
      <c r="BV165" s="252"/>
      <c r="BW165" s="252"/>
      <c r="BX165" s="252"/>
      <c r="BY165" s="252"/>
      <c r="BZ165" s="252"/>
      <c r="CA165" s="252"/>
      <c r="CB165" s="252"/>
      <c r="CC165" s="252"/>
      <c r="CD165" s="252"/>
      <c r="CE165" s="252"/>
      <c r="CF165" s="252"/>
      <c r="CG165" s="252"/>
      <c r="CH165" s="252"/>
      <c r="CI165" s="252"/>
      <c r="CJ165" s="252"/>
      <c r="CK165" s="252"/>
      <c r="CL165" s="252"/>
      <c r="CM165" s="252"/>
      <c r="CN165" s="252"/>
      <c r="CO165" s="252"/>
      <c r="CP165" s="252"/>
      <c r="CQ165" s="252"/>
      <c r="CR165" s="252"/>
      <c r="CS165" s="252"/>
      <c r="CT165" s="252"/>
      <c r="CU165" s="252"/>
      <c r="CV165" s="252"/>
      <c r="CW165" s="252"/>
      <c r="CX165" s="252"/>
      <c r="CY165" s="252"/>
      <c r="CZ165" s="252"/>
      <c r="DA165" s="252"/>
      <c r="DB165" s="252"/>
      <c r="DC165" s="252"/>
      <c r="DD165" s="252"/>
      <c r="DE165" s="252"/>
      <c r="DF165" s="252"/>
      <c r="DG165" s="252"/>
      <c r="DH165" s="252"/>
      <c r="DI165" s="252"/>
      <c r="DJ165" s="252"/>
      <c r="DK165" s="252"/>
      <c r="DL165" s="252"/>
      <c r="DM165" s="252"/>
      <c r="DN165" s="252"/>
      <c r="DO165" s="252"/>
      <c r="DP165" s="252"/>
      <c r="DQ165" s="252"/>
      <c r="DR165" s="252"/>
      <c r="DS165" s="252"/>
      <c r="DT165" s="252"/>
      <c r="DU165" s="252"/>
      <c r="DV165" s="252"/>
      <c r="DW165" s="252"/>
      <c r="DX165" s="252"/>
      <c r="DY165" s="252"/>
      <c r="DZ165" s="252"/>
      <c r="EA165" s="252"/>
      <c r="EB165" s="252"/>
      <c r="EC165" s="252"/>
      <c r="ED165" s="252"/>
      <c r="EE165" s="252"/>
      <c r="EF165" s="252"/>
      <c r="EG165" s="252"/>
      <c r="EH165" s="252"/>
      <c r="EI165" s="252"/>
      <c r="EJ165" s="252"/>
      <c r="EK165" s="252"/>
      <c r="EL165" s="252"/>
      <c r="EM165" s="252"/>
      <c r="EN165" s="252"/>
      <c r="EO165" s="252"/>
      <c r="EP165" s="252"/>
      <c r="EQ165" s="252"/>
    </row>
    <row r="166" spans="2:147" ht="12.75">
      <c r="B166" s="252"/>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V166" s="252"/>
      <c r="BW166" s="252"/>
      <c r="BX166" s="252"/>
      <c r="BY166" s="252"/>
      <c r="BZ166" s="252"/>
      <c r="CA166" s="252"/>
      <c r="CB166" s="252"/>
      <c r="CC166" s="252"/>
      <c r="CD166" s="252"/>
      <c r="CE166" s="252"/>
      <c r="CF166" s="252"/>
      <c r="CG166" s="252"/>
      <c r="CH166" s="252"/>
      <c r="CI166" s="252"/>
      <c r="CJ166" s="252"/>
      <c r="CK166" s="252"/>
      <c r="CL166" s="252"/>
      <c r="CM166" s="252"/>
      <c r="CN166" s="252"/>
      <c r="CO166" s="252"/>
      <c r="CP166" s="252"/>
      <c r="CQ166" s="252"/>
      <c r="CR166" s="252"/>
      <c r="CS166" s="252"/>
      <c r="CT166" s="252"/>
      <c r="CU166" s="252"/>
      <c r="CV166" s="252"/>
      <c r="CW166" s="252"/>
      <c r="CX166" s="252"/>
      <c r="CY166" s="252"/>
      <c r="CZ166" s="252"/>
      <c r="DA166" s="252"/>
      <c r="DB166" s="252"/>
      <c r="DC166" s="252"/>
      <c r="DD166" s="252"/>
      <c r="DE166" s="252"/>
      <c r="DF166" s="252"/>
      <c r="DG166" s="252"/>
      <c r="DH166" s="252"/>
      <c r="DI166" s="252"/>
      <c r="DJ166" s="252"/>
      <c r="DK166" s="252"/>
      <c r="DL166" s="252"/>
      <c r="DM166" s="252"/>
      <c r="DN166" s="252"/>
      <c r="DO166" s="252"/>
      <c r="DP166" s="252"/>
      <c r="DQ166" s="252"/>
      <c r="DR166" s="252"/>
      <c r="DS166" s="252"/>
      <c r="DT166" s="252"/>
      <c r="DU166" s="252"/>
      <c r="DV166" s="252"/>
      <c r="DW166" s="252"/>
      <c r="DX166" s="252"/>
      <c r="DY166" s="252"/>
      <c r="DZ166" s="252"/>
      <c r="EA166" s="252"/>
      <c r="EB166" s="252"/>
      <c r="EC166" s="252"/>
      <c r="ED166" s="252"/>
      <c r="EE166" s="252"/>
      <c r="EF166" s="252"/>
      <c r="EG166" s="252"/>
      <c r="EH166" s="252"/>
      <c r="EI166" s="252"/>
      <c r="EJ166" s="252"/>
      <c r="EK166" s="252"/>
      <c r="EL166" s="252"/>
      <c r="EM166" s="252"/>
      <c r="EN166" s="252"/>
      <c r="EO166" s="252"/>
      <c r="EP166" s="252"/>
      <c r="EQ166" s="252"/>
    </row>
    <row r="167" spans="2:147" ht="12.75">
      <c r="B167" s="252"/>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252"/>
      <c r="BA167" s="252"/>
      <c r="BB167" s="252"/>
      <c r="BC167" s="252"/>
      <c r="BD167" s="252"/>
      <c r="BE167" s="252"/>
      <c r="BF167" s="252"/>
      <c r="BG167" s="252"/>
      <c r="BH167" s="252"/>
      <c r="BI167" s="252"/>
      <c r="BJ167" s="252"/>
      <c r="BK167" s="252"/>
      <c r="BL167" s="252"/>
      <c r="BM167" s="252"/>
      <c r="BN167" s="252"/>
      <c r="BO167" s="252"/>
      <c r="BP167" s="252"/>
      <c r="BQ167" s="252"/>
      <c r="BR167" s="252"/>
      <c r="BS167" s="252"/>
      <c r="BT167" s="252"/>
      <c r="BU167" s="252"/>
      <c r="BV167" s="252"/>
      <c r="BW167" s="252"/>
      <c r="BX167" s="252"/>
      <c r="BY167" s="252"/>
      <c r="BZ167" s="252"/>
      <c r="CA167" s="252"/>
      <c r="CB167" s="252"/>
      <c r="CC167" s="252"/>
      <c r="CD167" s="252"/>
      <c r="CE167" s="252"/>
      <c r="CF167" s="252"/>
      <c r="CG167" s="252"/>
      <c r="CH167" s="252"/>
      <c r="CI167" s="252"/>
      <c r="CJ167" s="252"/>
      <c r="CK167" s="252"/>
      <c r="CL167" s="252"/>
      <c r="CM167" s="252"/>
      <c r="CN167" s="252"/>
      <c r="CO167" s="252"/>
      <c r="CP167" s="252"/>
      <c r="CQ167" s="252"/>
      <c r="CR167" s="252"/>
      <c r="CS167" s="252"/>
      <c r="CT167" s="252"/>
      <c r="CU167" s="252"/>
      <c r="CV167" s="252"/>
      <c r="CW167" s="252"/>
      <c r="CX167" s="252"/>
      <c r="CY167" s="252"/>
      <c r="CZ167" s="252"/>
      <c r="DA167" s="252"/>
      <c r="DB167" s="252"/>
      <c r="DC167" s="252"/>
      <c r="DD167" s="252"/>
      <c r="DE167" s="252"/>
      <c r="DF167" s="252"/>
      <c r="DG167" s="252"/>
      <c r="DH167" s="252"/>
      <c r="DI167" s="252"/>
      <c r="DJ167" s="252"/>
      <c r="DK167" s="252"/>
      <c r="DL167" s="252"/>
      <c r="DM167" s="252"/>
      <c r="DN167" s="252"/>
      <c r="DO167" s="252"/>
      <c r="DP167" s="252"/>
      <c r="DQ167" s="252"/>
      <c r="DR167" s="252"/>
      <c r="DS167" s="252"/>
      <c r="DT167" s="252"/>
      <c r="DU167" s="252"/>
      <c r="DV167" s="252"/>
      <c r="DW167" s="252"/>
      <c r="DX167" s="252"/>
      <c r="DY167" s="252"/>
      <c r="DZ167" s="252"/>
      <c r="EA167" s="252"/>
      <c r="EB167" s="252"/>
      <c r="EC167" s="252"/>
      <c r="ED167" s="252"/>
      <c r="EE167" s="252"/>
      <c r="EF167" s="252"/>
      <c r="EG167" s="252"/>
      <c r="EH167" s="252"/>
      <c r="EI167" s="252"/>
      <c r="EJ167" s="252"/>
      <c r="EK167" s="252"/>
      <c r="EL167" s="252"/>
      <c r="EM167" s="252"/>
      <c r="EN167" s="252"/>
      <c r="EO167" s="252"/>
      <c r="EP167" s="252"/>
      <c r="EQ167" s="252"/>
    </row>
    <row r="168" spans="2:147" ht="12.75">
      <c r="B168" s="252"/>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2"/>
      <c r="BQ168" s="252"/>
      <c r="BR168" s="252"/>
      <c r="BS168" s="252"/>
      <c r="BT168" s="252"/>
      <c r="BU168" s="252"/>
      <c r="BV168" s="252"/>
      <c r="BW168" s="252"/>
      <c r="BX168" s="252"/>
      <c r="BY168" s="252"/>
      <c r="BZ168" s="252"/>
      <c r="CA168" s="252"/>
      <c r="CB168" s="252"/>
      <c r="CC168" s="252"/>
      <c r="CD168" s="252"/>
      <c r="CE168" s="252"/>
      <c r="CF168" s="252"/>
      <c r="CG168" s="252"/>
      <c r="CH168" s="252"/>
      <c r="CI168" s="252"/>
      <c r="CJ168" s="252"/>
      <c r="CK168" s="252"/>
      <c r="CL168" s="252"/>
      <c r="CM168" s="252"/>
      <c r="CN168" s="252"/>
      <c r="CO168" s="252"/>
      <c r="CP168" s="252"/>
      <c r="CQ168" s="252"/>
      <c r="CR168" s="252"/>
      <c r="CS168" s="252"/>
      <c r="CT168" s="252"/>
      <c r="CU168" s="252"/>
      <c r="CV168" s="252"/>
      <c r="CW168" s="252"/>
      <c r="CX168" s="252"/>
      <c r="CY168" s="252"/>
      <c r="CZ168" s="252"/>
      <c r="DA168" s="252"/>
      <c r="DB168" s="252"/>
      <c r="DC168" s="252"/>
      <c r="DD168" s="252"/>
      <c r="DE168" s="252"/>
      <c r="DF168" s="252"/>
      <c r="DG168" s="252"/>
      <c r="DH168" s="252"/>
      <c r="DI168" s="252"/>
      <c r="DJ168" s="252"/>
      <c r="DK168" s="252"/>
      <c r="DL168" s="252"/>
      <c r="DM168" s="252"/>
      <c r="DN168" s="252"/>
      <c r="DO168" s="252"/>
      <c r="DP168" s="252"/>
      <c r="DQ168" s="252"/>
      <c r="DR168" s="252"/>
      <c r="DS168" s="252"/>
      <c r="DT168" s="252"/>
      <c r="DU168" s="252"/>
      <c r="DV168" s="252"/>
      <c r="DW168" s="252"/>
      <c r="DX168" s="252"/>
      <c r="DY168" s="252"/>
      <c r="DZ168" s="252"/>
      <c r="EA168" s="252"/>
      <c r="EB168" s="252"/>
      <c r="EC168" s="252"/>
      <c r="ED168" s="252"/>
      <c r="EE168" s="252"/>
      <c r="EF168" s="252"/>
      <c r="EG168" s="252"/>
      <c r="EH168" s="252"/>
      <c r="EI168" s="252"/>
      <c r="EJ168" s="252"/>
      <c r="EK168" s="252"/>
      <c r="EL168" s="252"/>
      <c r="EM168" s="252"/>
      <c r="EN168" s="252"/>
      <c r="EO168" s="252"/>
      <c r="EP168" s="252"/>
      <c r="EQ168" s="252"/>
    </row>
    <row r="169" spans="2:147" ht="12.75">
      <c r="B169" s="252"/>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2"/>
      <c r="AW169" s="252"/>
      <c r="AX169" s="252"/>
      <c r="AY169" s="252"/>
      <c r="AZ169" s="252"/>
      <c r="BA169" s="252"/>
      <c r="BB169" s="252"/>
      <c r="BC169" s="252"/>
      <c r="BD169" s="252"/>
      <c r="BE169" s="252"/>
      <c r="BF169" s="252"/>
      <c r="BG169" s="252"/>
      <c r="BH169" s="252"/>
      <c r="BI169" s="252"/>
      <c r="BJ169" s="252"/>
      <c r="BK169" s="252"/>
      <c r="BL169" s="252"/>
      <c r="BM169" s="252"/>
      <c r="BN169" s="252"/>
      <c r="BO169" s="252"/>
      <c r="BP169" s="252"/>
      <c r="BQ169" s="252"/>
      <c r="BR169" s="252"/>
      <c r="BS169" s="252"/>
      <c r="BT169" s="252"/>
      <c r="BU169" s="252"/>
      <c r="BV169" s="252"/>
      <c r="BW169" s="252"/>
      <c r="BX169" s="252"/>
      <c r="BY169" s="252"/>
      <c r="BZ169" s="252"/>
      <c r="CA169" s="252"/>
      <c r="CB169" s="252"/>
      <c r="CC169" s="252"/>
      <c r="CD169" s="252"/>
      <c r="CE169" s="252"/>
      <c r="CF169" s="252"/>
      <c r="CG169" s="252"/>
      <c r="CH169" s="252"/>
      <c r="CI169" s="252"/>
      <c r="CJ169" s="252"/>
      <c r="CK169" s="252"/>
      <c r="CL169" s="252"/>
      <c r="CM169" s="252"/>
      <c r="CN169" s="252"/>
      <c r="CO169" s="252"/>
      <c r="CP169" s="252"/>
      <c r="CQ169" s="252"/>
      <c r="CR169" s="252"/>
      <c r="CS169" s="252"/>
      <c r="CT169" s="252"/>
      <c r="CU169" s="252"/>
      <c r="CV169" s="252"/>
      <c r="CW169" s="252"/>
      <c r="CX169" s="252"/>
      <c r="CY169" s="252"/>
      <c r="CZ169" s="252"/>
      <c r="DA169" s="252"/>
      <c r="DB169" s="252"/>
      <c r="DC169" s="252"/>
      <c r="DD169" s="252"/>
      <c r="DE169" s="252"/>
      <c r="DF169" s="252"/>
      <c r="DG169" s="252"/>
      <c r="DH169" s="252"/>
      <c r="DI169" s="252"/>
      <c r="DJ169" s="252"/>
      <c r="DK169" s="252"/>
      <c r="DL169" s="252"/>
      <c r="DM169" s="252"/>
      <c r="DN169" s="252"/>
      <c r="DO169" s="252"/>
      <c r="DP169" s="252"/>
      <c r="DQ169" s="252"/>
      <c r="DR169" s="252"/>
      <c r="DS169" s="252"/>
      <c r="DT169" s="252"/>
      <c r="DU169" s="252"/>
      <c r="DV169" s="252"/>
      <c r="DW169" s="252"/>
      <c r="DX169" s="252"/>
      <c r="DY169" s="252"/>
      <c r="DZ169" s="252"/>
      <c r="EA169" s="252"/>
      <c r="EB169" s="252"/>
      <c r="EC169" s="252"/>
      <c r="ED169" s="252"/>
      <c r="EE169" s="252"/>
      <c r="EF169" s="252"/>
      <c r="EG169" s="252"/>
      <c r="EH169" s="252"/>
      <c r="EI169" s="252"/>
      <c r="EJ169" s="252"/>
      <c r="EK169" s="252"/>
      <c r="EL169" s="252"/>
      <c r="EM169" s="252"/>
      <c r="EN169" s="252"/>
      <c r="EO169" s="252"/>
      <c r="EP169" s="252"/>
      <c r="EQ169" s="252"/>
    </row>
    <row r="170" spans="2:147" ht="12.75">
      <c r="B170" s="252"/>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c r="AO170" s="252"/>
      <c r="AP170" s="252"/>
      <c r="AQ170" s="252"/>
      <c r="AR170" s="252"/>
      <c r="AS170" s="252"/>
      <c r="AT170" s="252"/>
      <c r="AU170" s="252"/>
      <c r="AV170" s="252"/>
      <c r="AW170" s="252"/>
      <c r="AX170" s="252"/>
      <c r="AY170" s="252"/>
      <c r="AZ170" s="252"/>
      <c r="BA170" s="252"/>
      <c r="BB170" s="252"/>
      <c r="BC170" s="252"/>
      <c r="BD170" s="252"/>
      <c r="BE170" s="252"/>
      <c r="BF170" s="252"/>
      <c r="BG170" s="252"/>
      <c r="BH170" s="252"/>
      <c r="BI170" s="252"/>
      <c r="BJ170" s="252"/>
      <c r="BK170" s="252"/>
      <c r="BL170" s="252"/>
      <c r="BM170" s="252"/>
      <c r="BN170" s="252"/>
      <c r="BO170" s="252"/>
      <c r="BP170" s="252"/>
      <c r="BQ170" s="252"/>
      <c r="BR170" s="252"/>
      <c r="BS170" s="252"/>
      <c r="BT170" s="252"/>
      <c r="BU170" s="252"/>
      <c r="BV170" s="252"/>
      <c r="BW170" s="252"/>
      <c r="BX170" s="252"/>
      <c r="BY170" s="252"/>
      <c r="BZ170" s="252"/>
      <c r="CA170" s="252"/>
      <c r="CB170" s="252"/>
      <c r="CC170" s="252"/>
      <c r="CD170" s="252"/>
      <c r="CE170" s="252"/>
      <c r="CF170" s="252"/>
      <c r="CG170" s="252"/>
      <c r="CH170" s="252"/>
      <c r="CI170" s="252"/>
      <c r="CJ170" s="252"/>
      <c r="CK170" s="252"/>
      <c r="CL170" s="252"/>
      <c r="CM170" s="252"/>
      <c r="CN170" s="252"/>
      <c r="CO170" s="252"/>
      <c r="CP170" s="252"/>
      <c r="CQ170" s="252"/>
      <c r="CR170" s="252"/>
      <c r="CS170" s="252"/>
      <c r="CT170" s="252"/>
      <c r="CU170" s="252"/>
      <c r="CV170" s="252"/>
      <c r="CW170" s="252"/>
      <c r="CX170" s="252"/>
      <c r="CY170" s="252"/>
      <c r="CZ170" s="252"/>
      <c r="DA170" s="252"/>
      <c r="DB170" s="252"/>
      <c r="DC170" s="252"/>
      <c r="DD170" s="252"/>
      <c r="DE170" s="252"/>
      <c r="DF170" s="252"/>
      <c r="DG170" s="252"/>
      <c r="DH170" s="252"/>
      <c r="DI170" s="252"/>
      <c r="DJ170" s="252"/>
      <c r="DK170" s="252"/>
      <c r="DL170" s="252"/>
      <c r="DM170" s="252"/>
      <c r="DN170" s="252"/>
      <c r="DO170" s="252"/>
      <c r="DP170" s="252"/>
      <c r="DQ170" s="252"/>
      <c r="DR170" s="252"/>
      <c r="DS170" s="252"/>
      <c r="DT170" s="252"/>
      <c r="DU170" s="252"/>
      <c r="DV170" s="252"/>
      <c r="DW170" s="252"/>
      <c r="DX170" s="252"/>
      <c r="DY170" s="252"/>
      <c r="DZ170" s="252"/>
      <c r="EA170" s="252"/>
      <c r="EB170" s="252"/>
      <c r="EC170" s="252"/>
      <c r="ED170" s="252"/>
      <c r="EE170" s="252"/>
      <c r="EF170" s="252"/>
      <c r="EG170" s="252"/>
      <c r="EH170" s="252"/>
      <c r="EI170" s="252"/>
      <c r="EJ170" s="252"/>
      <c r="EK170" s="252"/>
      <c r="EL170" s="252"/>
      <c r="EM170" s="252"/>
      <c r="EN170" s="252"/>
      <c r="EO170" s="252"/>
      <c r="EP170" s="252"/>
      <c r="EQ170" s="252"/>
    </row>
    <row r="171" spans="2:147" ht="12.75">
      <c r="B171" s="252"/>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c r="AX171" s="252"/>
      <c r="AY171" s="252"/>
      <c r="AZ171" s="252"/>
      <c r="BA171" s="252"/>
      <c r="BB171" s="252"/>
      <c r="BC171" s="252"/>
      <c r="BD171" s="252"/>
      <c r="BE171" s="252"/>
      <c r="BF171" s="252"/>
      <c r="BG171" s="252"/>
      <c r="BH171" s="252"/>
      <c r="BI171" s="252"/>
      <c r="BJ171" s="252"/>
      <c r="BK171" s="252"/>
      <c r="BL171" s="252"/>
      <c r="BM171" s="252"/>
      <c r="BN171" s="252"/>
      <c r="BO171" s="252"/>
      <c r="BP171" s="252"/>
      <c r="BQ171" s="252"/>
      <c r="BR171" s="252"/>
      <c r="BS171" s="252"/>
      <c r="BT171" s="252"/>
      <c r="BU171" s="252"/>
      <c r="BV171" s="252"/>
      <c r="BW171" s="252"/>
      <c r="BX171" s="252"/>
      <c r="BY171" s="252"/>
      <c r="BZ171" s="252"/>
      <c r="CA171" s="252"/>
      <c r="CB171" s="252"/>
      <c r="CC171" s="252"/>
      <c r="CD171" s="252"/>
      <c r="CE171" s="252"/>
      <c r="CF171" s="252"/>
      <c r="CG171" s="252"/>
      <c r="CH171" s="252"/>
      <c r="CI171" s="252"/>
      <c r="CJ171" s="252"/>
      <c r="CK171" s="252"/>
      <c r="CL171" s="252"/>
      <c r="CM171" s="252"/>
      <c r="CN171" s="252"/>
      <c r="CO171" s="252"/>
      <c r="CP171" s="252"/>
      <c r="CQ171" s="252"/>
      <c r="CR171" s="252"/>
      <c r="CS171" s="252"/>
      <c r="CT171" s="252"/>
      <c r="CU171" s="252"/>
      <c r="CV171" s="252"/>
      <c r="CW171" s="252"/>
      <c r="CX171" s="252"/>
      <c r="CY171" s="252"/>
      <c r="CZ171" s="252"/>
      <c r="DA171" s="252"/>
      <c r="DB171" s="252"/>
      <c r="DC171" s="252"/>
      <c r="DD171" s="252"/>
      <c r="DE171" s="252"/>
      <c r="DF171" s="252"/>
      <c r="DG171" s="252"/>
      <c r="DH171" s="252"/>
      <c r="DI171" s="252"/>
      <c r="DJ171" s="252"/>
      <c r="DK171" s="252"/>
      <c r="DL171" s="252"/>
      <c r="DM171" s="252"/>
      <c r="DN171" s="252"/>
      <c r="DO171" s="252"/>
      <c r="DP171" s="252"/>
      <c r="DQ171" s="252"/>
      <c r="DR171" s="252"/>
      <c r="DS171" s="252"/>
      <c r="DT171" s="252"/>
      <c r="DU171" s="252"/>
      <c r="DV171" s="252"/>
      <c r="DW171" s="252"/>
      <c r="DX171" s="252"/>
      <c r="DY171" s="252"/>
      <c r="DZ171" s="252"/>
      <c r="EA171" s="252"/>
      <c r="EB171" s="252"/>
      <c r="EC171" s="252"/>
      <c r="ED171" s="252"/>
      <c r="EE171" s="252"/>
      <c r="EF171" s="252"/>
      <c r="EG171" s="252"/>
      <c r="EH171" s="252"/>
      <c r="EI171" s="252"/>
      <c r="EJ171" s="252"/>
      <c r="EK171" s="252"/>
      <c r="EL171" s="252"/>
      <c r="EM171" s="252"/>
      <c r="EN171" s="252"/>
      <c r="EO171" s="252"/>
      <c r="EP171" s="252"/>
      <c r="EQ171" s="252"/>
    </row>
    <row r="172" spans="2:147" ht="12.75">
      <c r="B172" s="252"/>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2"/>
      <c r="AY172" s="252"/>
      <c r="AZ172" s="252"/>
      <c r="BA172" s="252"/>
      <c r="BB172" s="252"/>
      <c r="BC172" s="252"/>
      <c r="BD172" s="252"/>
      <c r="BE172" s="252"/>
      <c r="BF172" s="252"/>
      <c r="BG172" s="252"/>
      <c r="BH172" s="252"/>
      <c r="BI172" s="252"/>
      <c r="BJ172" s="252"/>
      <c r="BK172" s="252"/>
      <c r="BL172" s="252"/>
      <c r="BM172" s="252"/>
      <c r="BN172" s="252"/>
      <c r="BO172" s="252"/>
      <c r="BP172" s="252"/>
      <c r="BQ172" s="252"/>
      <c r="BR172" s="252"/>
      <c r="BS172" s="252"/>
      <c r="BT172" s="252"/>
      <c r="BU172" s="252"/>
      <c r="BV172" s="252"/>
      <c r="BW172" s="252"/>
      <c r="BX172" s="252"/>
      <c r="BY172" s="252"/>
      <c r="BZ172" s="252"/>
      <c r="CA172" s="252"/>
      <c r="CB172" s="252"/>
      <c r="CC172" s="252"/>
      <c r="CD172" s="252"/>
      <c r="CE172" s="252"/>
      <c r="CF172" s="252"/>
      <c r="CG172" s="252"/>
      <c r="CH172" s="252"/>
      <c r="CI172" s="252"/>
      <c r="CJ172" s="252"/>
      <c r="CK172" s="252"/>
      <c r="CL172" s="252"/>
      <c r="CM172" s="252"/>
      <c r="CN172" s="252"/>
      <c r="CO172" s="252"/>
      <c r="CP172" s="252"/>
      <c r="CQ172" s="252"/>
      <c r="CR172" s="252"/>
      <c r="CS172" s="252"/>
      <c r="CT172" s="252"/>
      <c r="CU172" s="252"/>
      <c r="CV172" s="252"/>
      <c r="CW172" s="252"/>
      <c r="CX172" s="252"/>
      <c r="CY172" s="252"/>
      <c r="CZ172" s="252"/>
      <c r="DA172" s="252"/>
      <c r="DB172" s="252"/>
      <c r="DC172" s="252"/>
      <c r="DD172" s="252"/>
      <c r="DE172" s="252"/>
      <c r="DF172" s="252"/>
      <c r="DG172" s="252"/>
      <c r="DH172" s="252"/>
      <c r="DI172" s="252"/>
      <c r="DJ172" s="252"/>
      <c r="DK172" s="252"/>
      <c r="DL172" s="252"/>
      <c r="DM172" s="252"/>
      <c r="DN172" s="252"/>
      <c r="DO172" s="252"/>
      <c r="DP172" s="252"/>
      <c r="DQ172" s="252"/>
      <c r="DR172" s="252"/>
      <c r="DS172" s="252"/>
      <c r="DT172" s="252"/>
      <c r="DU172" s="252"/>
      <c r="DV172" s="252"/>
      <c r="DW172" s="252"/>
      <c r="DX172" s="252"/>
      <c r="DY172" s="252"/>
      <c r="DZ172" s="252"/>
      <c r="EA172" s="252"/>
      <c r="EB172" s="252"/>
      <c r="EC172" s="252"/>
      <c r="ED172" s="252"/>
      <c r="EE172" s="252"/>
      <c r="EF172" s="252"/>
      <c r="EG172" s="252"/>
      <c r="EH172" s="252"/>
      <c r="EI172" s="252"/>
      <c r="EJ172" s="252"/>
      <c r="EK172" s="252"/>
      <c r="EL172" s="252"/>
      <c r="EM172" s="252"/>
      <c r="EN172" s="252"/>
      <c r="EO172" s="252"/>
      <c r="EP172" s="252"/>
      <c r="EQ172" s="252"/>
    </row>
    <row r="173" spans="2:147" ht="12.75">
      <c r="B173" s="25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c r="AP173" s="252"/>
      <c r="AQ173" s="252"/>
      <c r="AR173" s="252"/>
      <c r="AS173" s="252"/>
      <c r="AT173" s="252"/>
      <c r="AU173" s="252"/>
      <c r="AV173" s="252"/>
      <c r="AW173" s="252"/>
      <c r="AX173" s="252"/>
      <c r="AY173" s="252"/>
      <c r="AZ173" s="252"/>
      <c r="BA173" s="252"/>
      <c r="BB173" s="252"/>
      <c r="BC173" s="252"/>
      <c r="BD173" s="252"/>
      <c r="BE173" s="252"/>
      <c r="BF173" s="252"/>
      <c r="BG173" s="252"/>
      <c r="BH173" s="252"/>
      <c r="BI173" s="252"/>
      <c r="BJ173" s="252"/>
      <c r="BK173" s="252"/>
      <c r="BL173" s="252"/>
      <c r="BM173" s="252"/>
      <c r="BN173" s="252"/>
      <c r="BO173" s="252"/>
      <c r="BP173" s="252"/>
      <c r="BQ173" s="252"/>
      <c r="BR173" s="252"/>
      <c r="BS173" s="252"/>
      <c r="BT173" s="252"/>
      <c r="BU173" s="252"/>
      <c r="BV173" s="252"/>
      <c r="BW173" s="252"/>
      <c r="BX173" s="252"/>
      <c r="BY173" s="252"/>
      <c r="BZ173" s="252"/>
      <c r="CA173" s="252"/>
      <c r="CB173" s="252"/>
      <c r="CC173" s="252"/>
      <c r="CD173" s="252"/>
      <c r="CE173" s="252"/>
      <c r="CF173" s="252"/>
      <c r="CG173" s="252"/>
      <c r="CH173" s="252"/>
      <c r="CI173" s="252"/>
      <c r="CJ173" s="252"/>
      <c r="CK173" s="252"/>
      <c r="CL173" s="252"/>
      <c r="CM173" s="252"/>
      <c r="CN173" s="252"/>
      <c r="CO173" s="252"/>
      <c r="CP173" s="252"/>
      <c r="CQ173" s="252"/>
      <c r="CR173" s="252"/>
      <c r="CS173" s="252"/>
      <c r="CT173" s="252"/>
      <c r="CU173" s="252"/>
      <c r="CV173" s="252"/>
      <c r="CW173" s="252"/>
      <c r="CX173" s="252"/>
      <c r="CY173" s="252"/>
      <c r="CZ173" s="252"/>
      <c r="DA173" s="252"/>
      <c r="DB173" s="252"/>
      <c r="DC173" s="252"/>
      <c r="DD173" s="252"/>
      <c r="DE173" s="252"/>
      <c r="DF173" s="252"/>
      <c r="DG173" s="252"/>
      <c r="DH173" s="252"/>
      <c r="DI173" s="252"/>
      <c r="DJ173" s="252"/>
      <c r="DK173" s="252"/>
      <c r="DL173" s="252"/>
      <c r="DM173" s="252"/>
      <c r="DN173" s="252"/>
      <c r="DO173" s="252"/>
      <c r="DP173" s="252"/>
      <c r="DQ173" s="252"/>
      <c r="DR173" s="252"/>
      <c r="DS173" s="252"/>
      <c r="DT173" s="252"/>
      <c r="DU173" s="252"/>
      <c r="DV173" s="252"/>
      <c r="DW173" s="252"/>
      <c r="DX173" s="252"/>
      <c r="DY173" s="252"/>
      <c r="DZ173" s="252"/>
      <c r="EA173" s="252"/>
      <c r="EB173" s="252"/>
      <c r="EC173" s="252"/>
      <c r="ED173" s="252"/>
      <c r="EE173" s="252"/>
      <c r="EF173" s="252"/>
      <c r="EG173" s="252"/>
      <c r="EH173" s="252"/>
      <c r="EI173" s="252"/>
      <c r="EJ173" s="252"/>
      <c r="EK173" s="252"/>
      <c r="EL173" s="252"/>
      <c r="EM173" s="252"/>
      <c r="EN173" s="252"/>
      <c r="EO173" s="252"/>
      <c r="EP173" s="252"/>
      <c r="EQ173" s="252"/>
    </row>
    <row r="174" spans="2:147" ht="12.75">
      <c r="B174" s="252"/>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c r="AP174" s="252"/>
      <c r="AQ174" s="252"/>
      <c r="AR174" s="252"/>
      <c r="AS174" s="252"/>
      <c r="AT174" s="252"/>
      <c r="AU174" s="252"/>
      <c r="AV174" s="252"/>
      <c r="AW174" s="252"/>
      <c r="AX174" s="252"/>
      <c r="AY174" s="252"/>
      <c r="AZ174" s="252"/>
      <c r="BA174" s="252"/>
      <c r="BB174" s="252"/>
      <c r="BC174" s="252"/>
      <c r="BD174" s="252"/>
      <c r="BE174" s="252"/>
      <c r="BF174" s="252"/>
      <c r="BG174" s="252"/>
      <c r="BH174" s="252"/>
      <c r="BI174" s="252"/>
      <c r="BJ174" s="252"/>
      <c r="BK174" s="252"/>
      <c r="BL174" s="252"/>
      <c r="BM174" s="252"/>
      <c r="BN174" s="252"/>
      <c r="BO174" s="252"/>
      <c r="BP174" s="252"/>
      <c r="BQ174" s="252"/>
      <c r="BR174" s="252"/>
      <c r="BS174" s="252"/>
      <c r="BT174" s="252"/>
      <c r="BU174" s="252"/>
      <c r="BV174" s="252"/>
      <c r="BW174" s="252"/>
      <c r="BX174" s="252"/>
      <c r="BY174" s="252"/>
      <c r="BZ174" s="252"/>
      <c r="CA174" s="252"/>
      <c r="CB174" s="252"/>
      <c r="CC174" s="252"/>
      <c r="CD174" s="252"/>
      <c r="CE174" s="252"/>
      <c r="CF174" s="252"/>
      <c r="CG174" s="252"/>
      <c r="CH174" s="252"/>
      <c r="CI174" s="252"/>
      <c r="CJ174" s="252"/>
      <c r="CK174" s="252"/>
      <c r="CL174" s="252"/>
      <c r="CM174" s="252"/>
      <c r="CN174" s="252"/>
      <c r="CO174" s="252"/>
      <c r="CP174" s="252"/>
      <c r="CQ174" s="252"/>
      <c r="CR174" s="252"/>
      <c r="CS174" s="252"/>
      <c r="CT174" s="252"/>
      <c r="CU174" s="252"/>
      <c r="CV174" s="252"/>
      <c r="CW174" s="252"/>
      <c r="CX174" s="252"/>
      <c r="CY174" s="252"/>
      <c r="CZ174" s="252"/>
      <c r="DA174" s="252"/>
      <c r="DB174" s="252"/>
      <c r="DC174" s="252"/>
      <c r="DD174" s="252"/>
      <c r="DE174" s="252"/>
      <c r="DF174" s="252"/>
      <c r="DG174" s="252"/>
      <c r="DH174" s="252"/>
      <c r="DI174" s="252"/>
      <c r="DJ174" s="252"/>
      <c r="DK174" s="252"/>
      <c r="DL174" s="252"/>
      <c r="DM174" s="252"/>
      <c r="DN174" s="252"/>
      <c r="DO174" s="252"/>
      <c r="DP174" s="252"/>
      <c r="DQ174" s="252"/>
      <c r="DR174" s="252"/>
      <c r="DS174" s="252"/>
      <c r="DT174" s="252"/>
      <c r="DU174" s="252"/>
      <c r="DV174" s="252"/>
      <c r="DW174" s="252"/>
      <c r="DX174" s="252"/>
      <c r="DY174" s="252"/>
      <c r="DZ174" s="252"/>
      <c r="EA174" s="252"/>
      <c r="EB174" s="252"/>
      <c r="EC174" s="252"/>
      <c r="ED174" s="252"/>
      <c r="EE174" s="252"/>
      <c r="EF174" s="252"/>
      <c r="EG174" s="252"/>
      <c r="EH174" s="252"/>
      <c r="EI174" s="252"/>
      <c r="EJ174" s="252"/>
      <c r="EK174" s="252"/>
      <c r="EL174" s="252"/>
      <c r="EM174" s="252"/>
      <c r="EN174" s="252"/>
      <c r="EO174" s="252"/>
      <c r="EP174" s="252"/>
      <c r="EQ174" s="252"/>
    </row>
    <row r="175" spans="2:147" ht="12.75">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52"/>
      <c r="BU175" s="252"/>
      <c r="BV175" s="252"/>
      <c r="BW175" s="252"/>
      <c r="BX175" s="252"/>
      <c r="BY175" s="252"/>
      <c r="BZ175" s="252"/>
      <c r="CA175" s="252"/>
      <c r="CB175" s="252"/>
      <c r="CC175" s="252"/>
      <c r="CD175" s="252"/>
      <c r="CE175" s="252"/>
      <c r="CF175" s="252"/>
      <c r="CG175" s="252"/>
      <c r="CH175" s="252"/>
      <c r="CI175" s="252"/>
      <c r="CJ175" s="252"/>
      <c r="CK175" s="252"/>
      <c r="CL175" s="252"/>
      <c r="CM175" s="252"/>
      <c r="CN175" s="252"/>
      <c r="CO175" s="252"/>
      <c r="CP175" s="252"/>
      <c r="CQ175" s="252"/>
      <c r="CR175" s="252"/>
      <c r="CS175" s="252"/>
      <c r="CT175" s="252"/>
      <c r="CU175" s="252"/>
      <c r="CV175" s="252"/>
      <c r="CW175" s="252"/>
      <c r="CX175" s="252"/>
      <c r="CY175" s="252"/>
      <c r="CZ175" s="252"/>
      <c r="DA175" s="252"/>
      <c r="DB175" s="252"/>
      <c r="DC175" s="252"/>
      <c r="DD175" s="252"/>
      <c r="DE175" s="252"/>
      <c r="DF175" s="252"/>
      <c r="DG175" s="252"/>
      <c r="DH175" s="252"/>
      <c r="DI175" s="252"/>
      <c r="DJ175" s="252"/>
      <c r="DK175" s="252"/>
      <c r="DL175" s="252"/>
      <c r="DM175" s="252"/>
      <c r="DN175" s="252"/>
      <c r="DO175" s="252"/>
      <c r="DP175" s="252"/>
      <c r="DQ175" s="252"/>
      <c r="DR175" s="252"/>
      <c r="DS175" s="252"/>
      <c r="DT175" s="252"/>
      <c r="DU175" s="252"/>
      <c r="DV175" s="252"/>
      <c r="DW175" s="252"/>
      <c r="DX175" s="252"/>
      <c r="DY175" s="252"/>
      <c r="DZ175" s="252"/>
      <c r="EA175" s="252"/>
      <c r="EB175" s="252"/>
      <c r="EC175" s="252"/>
      <c r="ED175" s="252"/>
      <c r="EE175" s="252"/>
      <c r="EF175" s="252"/>
      <c r="EG175" s="252"/>
      <c r="EH175" s="252"/>
      <c r="EI175" s="252"/>
      <c r="EJ175" s="252"/>
      <c r="EK175" s="252"/>
      <c r="EL175" s="252"/>
      <c r="EM175" s="252"/>
      <c r="EN175" s="252"/>
      <c r="EO175" s="252"/>
      <c r="EP175" s="252"/>
      <c r="EQ175" s="252"/>
    </row>
    <row r="176" spans="2:147" ht="12.75">
      <c r="B176" s="252"/>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c r="AV176" s="252"/>
      <c r="AW176" s="252"/>
      <c r="AX176" s="252"/>
      <c r="AY176" s="252"/>
      <c r="AZ176" s="252"/>
      <c r="BA176" s="252"/>
      <c r="BB176" s="252"/>
      <c r="BC176" s="252"/>
      <c r="BD176" s="252"/>
      <c r="BE176" s="252"/>
      <c r="BF176" s="252"/>
      <c r="BG176" s="252"/>
      <c r="BH176" s="252"/>
      <c r="BI176" s="252"/>
      <c r="BJ176" s="252"/>
      <c r="BK176" s="252"/>
      <c r="BL176" s="252"/>
      <c r="BM176" s="252"/>
      <c r="BN176" s="252"/>
      <c r="BO176" s="252"/>
      <c r="BP176" s="252"/>
      <c r="BQ176" s="252"/>
      <c r="BR176" s="252"/>
      <c r="BS176" s="252"/>
      <c r="BT176" s="252"/>
      <c r="BU176" s="252"/>
      <c r="BV176" s="252"/>
      <c r="BW176" s="252"/>
      <c r="BX176" s="252"/>
      <c r="BY176" s="252"/>
      <c r="BZ176" s="252"/>
      <c r="CA176" s="252"/>
      <c r="CB176" s="252"/>
      <c r="CC176" s="252"/>
      <c r="CD176" s="252"/>
      <c r="CE176" s="252"/>
      <c r="CF176" s="252"/>
      <c r="CG176" s="252"/>
      <c r="CH176" s="252"/>
      <c r="CI176" s="252"/>
      <c r="CJ176" s="252"/>
      <c r="CK176" s="252"/>
      <c r="CL176" s="252"/>
      <c r="CM176" s="252"/>
      <c r="CN176" s="252"/>
      <c r="CO176" s="252"/>
      <c r="CP176" s="252"/>
      <c r="CQ176" s="252"/>
      <c r="CR176" s="252"/>
      <c r="CS176" s="252"/>
      <c r="CT176" s="252"/>
      <c r="CU176" s="252"/>
      <c r="CV176" s="252"/>
      <c r="CW176" s="252"/>
      <c r="CX176" s="252"/>
      <c r="CY176" s="252"/>
      <c r="CZ176" s="252"/>
      <c r="DA176" s="252"/>
      <c r="DB176" s="252"/>
      <c r="DC176" s="252"/>
      <c r="DD176" s="252"/>
      <c r="DE176" s="252"/>
      <c r="DF176" s="252"/>
      <c r="DG176" s="252"/>
      <c r="DH176" s="252"/>
      <c r="DI176" s="252"/>
      <c r="DJ176" s="252"/>
      <c r="DK176" s="252"/>
      <c r="DL176" s="252"/>
      <c r="DM176" s="252"/>
      <c r="DN176" s="252"/>
      <c r="DO176" s="252"/>
      <c r="DP176" s="252"/>
      <c r="DQ176" s="252"/>
      <c r="DR176" s="252"/>
      <c r="DS176" s="252"/>
      <c r="DT176" s="252"/>
      <c r="DU176" s="252"/>
      <c r="DV176" s="252"/>
      <c r="DW176" s="252"/>
      <c r="DX176" s="252"/>
      <c r="DY176" s="252"/>
      <c r="DZ176" s="252"/>
      <c r="EA176" s="252"/>
      <c r="EB176" s="252"/>
      <c r="EC176" s="252"/>
      <c r="ED176" s="252"/>
      <c r="EE176" s="252"/>
      <c r="EF176" s="252"/>
      <c r="EG176" s="252"/>
      <c r="EH176" s="252"/>
      <c r="EI176" s="252"/>
      <c r="EJ176" s="252"/>
      <c r="EK176" s="252"/>
      <c r="EL176" s="252"/>
      <c r="EM176" s="252"/>
      <c r="EN176" s="252"/>
      <c r="EO176" s="252"/>
      <c r="EP176" s="252"/>
      <c r="EQ176" s="252"/>
    </row>
    <row r="177" spans="2:147" ht="12.75">
      <c r="B177" s="252"/>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c r="BA177" s="252"/>
      <c r="BB177" s="252"/>
      <c r="BC177" s="252"/>
      <c r="BD177" s="252"/>
      <c r="BE177" s="252"/>
      <c r="BF177" s="252"/>
      <c r="BG177" s="252"/>
      <c r="BH177" s="252"/>
      <c r="BI177" s="252"/>
      <c r="BJ177" s="252"/>
      <c r="BK177" s="252"/>
      <c r="BL177" s="252"/>
      <c r="BM177" s="252"/>
      <c r="BN177" s="252"/>
      <c r="BO177" s="252"/>
      <c r="BP177" s="252"/>
      <c r="BQ177" s="252"/>
      <c r="BR177" s="252"/>
      <c r="BS177" s="252"/>
      <c r="BT177" s="252"/>
      <c r="BU177" s="252"/>
      <c r="BV177" s="252"/>
      <c r="BW177" s="252"/>
      <c r="BX177" s="252"/>
      <c r="BY177" s="252"/>
      <c r="BZ177" s="252"/>
      <c r="CA177" s="252"/>
      <c r="CB177" s="252"/>
      <c r="CC177" s="252"/>
      <c r="CD177" s="252"/>
      <c r="CE177" s="252"/>
      <c r="CF177" s="252"/>
      <c r="CG177" s="252"/>
      <c r="CH177" s="252"/>
      <c r="CI177" s="252"/>
      <c r="CJ177" s="252"/>
      <c r="CK177" s="252"/>
      <c r="CL177" s="252"/>
      <c r="CM177" s="252"/>
      <c r="CN177" s="252"/>
      <c r="CO177" s="252"/>
      <c r="CP177" s="252"/>
      <c r="CQ177" s="252"/>
      <c r="CR177" s="252"/>
      <c r="CS177" s="252"/>
      <c r="CT177" s="252"/>
      <c r="CU177" s="252"/>
      <c r="CV177" s="252"/>
      <c r="CW177" s="252"/>
      <c r="CX177" s="252"/>
      <c r="CY177" s="252"/>
      <c r="CZ177" s="252"/>
      <c r="DA177" s="252"/>
      <c r="DB177" s="252"/>
      <c r="DC177" s="252"/>
      <c r="DD177" s="252"/>
      <c r="DE177" s="252"/>
      <c r="DF177" s="252"/>
      <c r="DG177" s="252"/>
      <c r="DH177" s="252"/>
      <c r="DI177" s="252"/>
      <c r="DJ177" s="252"/>
      <c r="DK177" s="252"/>
      <c r="DL177" s="252"/>
      <c r="DM177" s="252"/>
      <c r="DN177" s="252"/>
      <c r="DO177" s="252"/>
      <c r="DP177" s="252"/>
      <c r="DQ177" s="252"/>
      <c r="DR177" s="252"/>
      <c r="DS177" s="252"/>
      <c r="DT177" s="252"/>
      <c r="DU177" s="252"/>
      <c r="DV177" s="252"/>
      <c r="DW177" s="252"/>
      <c r="DX177" s="252"/>
      <c r="DY177" s="252"/>
      <c r="DZ177" s="252"/>
      <c r="EA177" s="252"/>
      <c r="EB177" s="252"/>
      <c r="EC177" s="252"/>
      <c r="ED177" s="252"/>
      <c r="EE177" s="252"/>
      <c r="EF177" s="252"/>
      <c r="EG177" s="252"/>
      <c r="EH177" s="252"/>
      <c r="EI177" s="252"/>
      <c r="EJ177" s="252"/>
      <c r="EK177" s="252"/>
      <c r="EL177" s="252"/>
      <c r="EM177" s="252"/>
      <c r="EN177" s="252"/>
      <c r="EO177" s="252"/>
      <c r="EP177" s="252"/>
      <c r="EQ177" s="252"/>
    </row>
    <row r="178" spans="2:147" ht="12.75">
      <c r="B178" s="252"/>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52"/>
      <c r="AU178" s="252"/>
      <c r="AV178" s="252"/>
      <c r="AW178" s="252"/>
      <c r="AX178" s="252"/>
      <c r="AY178" s="252"/>
      <c r="AZ178" s="252"/>
      <c r="BA178" s="252"/>
      <c r="BB178" s="252"/>
      <c r="BC178" s="252"/>
      <c r="BD178" s="252"/>
      <c r="BE178" s="252"/>
      <c r="BF178" s="252"/>
      <c r="BG178" s="252"/>
      <c r="BH178" s="252"/>
      <c r="BI178" s="252"/>
      <c r="BJ178" s="252"/>
      <c r="BK178" s="252"/>
      <c r="BL178" s="252"/>
      <c r="BM178" s="252"/>
      <c r="BN178" s="252"/>
      <c r="BO178" s="252"/>
      <c r="BP178" s="252"/>
      <c r="BQ178" s="252"/>
      <c r="BR178" s="252"/>
      <c r="BS178" s="252"/>
      <c r="BT178" s="252"/>
      <c r="BU178" s="252"/>
      <c r="BV178" s="252"/>
      <c r="BW178" s="252"/>
      <c r="BX178" s="252"/>
      <c r="BY178" s="252"/>
      <c r="BZ178" s="252"/>
      <c r="CA178" s="252"/>
      <c r="CB178" s="252"/>
      <c r="CC178" s="252"/>
      <c r="CD178" s="252"/>
      <c r="CE178" s="252"/>
      <c r="CF178" s="252"/>
      <c r="CG178" s="252"/>
      <c r="CH178" s="252"/>
      <c r="CI178" s="252"/>
      <c r="CJ178" s="252"/>
      <c r="CK178" s="252"/>
      <c r="CL178" s="252"/>
      <c r="CM178" s="252"/>
      <c r="CN178" s="252"/>
      <c r="CO178" s="252"/>
      <c r="CP178" s="252"/>
      <c r="CQ178" s="252"/>
      <c r="CR178" s="252"/>
      <c r="CS178" s="252"/>
      <c r="CT178" s="252"/>
      <c r="CU178" s="252"/>
      <c r="CV178" s="252"/>
      <c r="CW178" s="252"/>
      <c r="CX178" s="252"/>
      <c r="CY178" s="252"/>
      <c r="CZ178" s="252"/>
      <c r="DA178" s="252"/>
      <c r="DB178" s="252"/>
      <c r="DC178" s="252"/>
      <c r="DD178" s="252"/>
      <c r="DE178" s="252"/>
      <c r="DF178" s="252"/>
      <c r="DG178" s="252"/>
      <c r="DH178" s="252"/>
      <c r="DI178" s="252"/>
      <c r="DJ178" s="252"/>
      <c r="DK178" s="252"/>
      <c r="DL178" s="252"/>
      <c r="DM178" s="252"/>
      <c r="DN178" s="252"/>
      <c r="DO178" s="252"/>
      <c r="DP178" s="252"/>
      <c r="DQ178" s="252"/>
      <c r="DR178" s="252"/>
      <c r="DS178" s="252"/>
      <c r="DT178" s="252"/>
      <c r="DU178" s="252"/>
      <c r="DV178" s="252"/>
      <c r="DW178" s="252"/>
      <c r="DX178" s="252"/>
      <c r="DY178" s="252"/>
      <c r="DZ178" s="252"/>
      <c r="EA178" s="252"/>
      <c r="EB178" s="252"/>
      <c r="EC178" s="252"/>
      <c r="ED178" s="252"/>
      <c r="EE178" s="252"/>
      <c r="EF178" s="252"/>
      <c r="EG178" s="252"/>
      <c r="EH178" s="252"/>
      <c r="EI178" s="252"/>
      <c r="EJ178" s="252"/>
      <c r="EK178" s="252"/>
      <c r="EL178" s="252"/>
      <c r="EM178" s="252"/>
      <c r="EN178" s="252"/>
      <c r="EO178" s="252"/>
      <c r="EP178" s="252"/>
      <c r="EQ178" s="252"/>
    </row>
    <row r="179" spans="2:147" ht="12.75">
      <c r="B179" s="252"/>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c r="AM179" s="252"/>
      <c r="AN179" s="252"/>
      <c r="AO179" s="252"/>
      <c r="AP179" s="252"/>
      <c r="AQ179" s="252"/>
      <c r="AR179" s="252"/>
      <c r="AS179" s="252"/>
      <c r="AT179" s="252"/>
      <c r="AU179" s="252"/>
      <c r="AV179" s="252"/>
      <c r="AW179" s="252"/>
      <c r="AX179" s="252"/>
      <c r="AY179" s="252"/>
      <c r="AZ179" s="252"/>
      <c r="BA179" s="252"/>
      <c r="BB179" s="252"/>
      <c r="BC179" s="252"/>
      <c r="BD179" s="252"/>
      <c r="BE179" s="252"/>
      <c r="BF179" s="252"/>
      <c r="BG179" s="252"/>
      <c r="BH179" s="252"/>
      <c r="BI179" s="252"/>
      <c r="BJ179" s="252"/>
      <c r="BK179" s="252"/>
      <c r="BL179" s="252"/>
      <c r="BM179" s="252"/>
      <c r="BN179" s="252"/>
      <c r="BO179" s="252"/>
      <c r="BP179" s="252"/>
      <c r="BQ179" s="252"/>
      <c r="BR179" s="252"/>
      <c r="BS179" s="252"/>
      <c r="BT179" s="252"/>
      <c r="BU179" s="252"/>
      <c r="BV179" s="252"/>
      <c r="BW179" s="252"/>
      <c r="BX179" s="252"/>
      <c r="BY179" s="252"/>
      <c r="BZ179" s="252"/>
      <c r="CA179" s="252"/>
      <c r="CB179" s="252"/>
      <c r="CC179" s="252"/>
      <c r="CD179" s="252"/>
      <c r="CE179" s="252"/>
      <c r="CF179" s="252"/>
      <c r="CG179" s="252"/>
      <c r="CH179" s="252"/>
      <c r="CI179" s="252"/>
      <c r="CJ179" s="252"/>
      <c r="CK179" s="252"/>
      <c r="CL179" s="252"/>
      <c r="CM179" s="252"/>
      <c r="CN179" s="252"/>
      <c r="CO179" s="252"/>
      <c r="CP179" s="252"/>
      <c r="CQ179" s="252"/>
      <c r="CR179" s="252"/>
      <c r="CS179" s="252"/>
      <c r="CT179" s="252"/>
      <c r="CU179" s="252"/>
      <c r="CV179" s="252"/>
      <c r="CW179" s="252"/>
      <c r="CX179" s="252"/>
      <c r="CY179" s="252"/>
      <c r="CZ179" s="252"/>
      <c r="DA179" s="252"/>
      <c r="DB179" s="252"/>
      <c r="DC179" s="252"/>
      <c r="DD179" s="252"/>
      <c r="DE179" s="252"/>
      <c r="DF179" s="252"/>
      <c r="DG179" s="252"/>
      <c r="DH179" s="252"/>
      <c r="DI179" s="252"/>
      <c r="DJ179" s="252"/>
      <c r="DK179" s="252"/>
      <c r="DL179" s="252"/>
      <c r="DM179" s="252"/>
      <c r="DN179" s="252"/>
      <c r="DO179" s="252"/>
      <c r="DP179" s="252"/>
      <c r="DQ179" s="252"/>
      <c r="DR179" s="252"/>
      <c r="DS179" s="252"/>
      <c r="DT179" s="252"/>
      <c r="DU179" s="252"/>
      <c r="DV179" s="252"/>
      <c r="DW179" s="252"/>
      <c r="DX179" s="252"/>
      <c r="DY179" s="252"/>
      <c r="DZ179" s="252"/>
      <c r="EA179" s="252"/>
      <c r="EB179" s="252"/>
      <c r="EC179" s="252"/>
      <c r="ED179" s="252"/>
      <c r="EE179" s="252"/>
      <c r="EF179" s="252"/>
      <c r="EG179" s="252"/>
      <c r="EH179" s="252"/>
      <c r="EI179" s="252"/>
      <c r="EJ179" s="252"/>
      <c r="EK179" s="252"/>
      <c r="EL179" s="252"/>
      <c r="EM179" s="252"/>
      <c r="EN179" s="252"/>
      <c r="EO179" s="252"/>
      <c r="EP179" s="252"/>
      <c r="EQ179" s="252"/>
    </row>
    <row r="180" spans="2:147" ht="12.75">
      <c r="B180" s="252"/>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L180" s="252"/>
      <c r="AM180" s="252"/>
      <c r="AN180" s="252"/>
      <c r="AO180" s="252"/>
      <c r="AP180" s="252"/>
      <c r="AQ180" s="252"/>
      <c r="AR180" s="252"/>
      <c r="AS180" s="252"/>
      <c r="AT180" s="252"/>
      <c r="AU180" s="252"/>
      <c r="AV180" s="252"/>
      <c r="AW180" s="252"/>
      <c r="AX180" s="252"/>
      <c r="AY180" s="252"/>
      <c r="AZ180" s="252"/>
      <c r="BA180" s="252"/>
      <c r="BB180" s="252"/>
      <c r="BC180" s="252"/>
      <c r="BD180" s="252"/>
      <c r="BE180" s="252"/>
      <c r="BF180" s="252"/>
      <c r="BG180" s="252"/>
      <c r="BH180" s="252"/>
      <c r="BI180" s="252"/>
      <c r="BJ180" s="252"/>
      <c r="BK180" s="252"/>
      <c r="BL180" s="252"/>
      <c r="BM180" s="252"/>
      <c r="BN180" s="252"/>
      <c r="BO180" s="252"/>
      <c r="BP180" s="252"/>
      <c r="BQ180" s="252"/>
      <c r="BR180" s="252"/>
      <c r="BS180" s="252"/>
      <c r="BT180" s="252"/>
      <c r="BU180" s="252"/>
      <c r="BV180" s="252"/>
      <c r="BW180" s="252"/>
      <c r="BX180" s="252"/>
      <c r="BY180" s="252"/>
      <c r="BZ180" s="252"/>
      <c r="CA180" s="252"/>
      <c r="CB180" s="252"/>
      <c r="CC180" s="252"/>
      <c r="CD180" s="252"/>
      <c r="CE180" s="252"/>
      <c r="CF180" s="252"/>
      <c r="CG180" s="252"/>
      <c r="CH180" s="252"/>
      <c r="CI180" s="252"/>
      <c r="CJ180" s="252"/>
      <c r="CK180" s="252"/>
      <c r="CL180" s="252"/>
      <c r="CM180" s="252"/>
      <c r="CN180" s="252"/>
      <c r="CO180" s="252"/>
      <c r="CP180" s="252"/>
      <c r="CQ180" s="252"/>
      <c r="CR180" s="252"/>
      <c r="CS180" s="252"/>
      <c r="CT180" s="252"/>
      <c r="CU180" s="252"/>
      <c r="CV180" s="252"/>
      <c r="CW180" s="252"/>
      <c r="CX180" s="252"/>
      <c r="CY180" s="252"/>
      <c r="CZ180" s="252"/>
      <c r="DA180" s="252"/>
      <c r="DB180" s="252"/>
      <c r="DC180" s="252"/>
      <c r="DD180" s="252"/>
      <c r="DE180" s="252"/>
      <c r="DF180" s="252"/>
      <c r="DG180" s="252"/>
      <c r="DH180" s="252"/>
      <c r="DI180" s="252"/>
      <c r="DJ180" s="252"/>
      <c r="DK180" s="252"/>
      <c r="DL180" s="252"/>
      <c r="DM180" s="252"/>
      <c r="DN180" s="252"/>
      <c r="DO180" s="252"/>
      <c r="DP180" s="252"/>
      <c r="DQ180" s="252"/>
      <c r="DR180" s="252"/>
      <c r="DS180" s="252"/>
      <c r="DT180" s="252"/>
      <c r="DU180" s="252"/>
      <c r="DV180" s="252"/>
      <c r="DW180" s="252"/>
      <c r="DX180" s="252"/>
      <c r="DY180" s="252"/>
      <c r="DZ180" s="252"/>
      <c r="EA180" s="252"/>
      <c r="EB180" s="252"/>
      <c r="EC180" s="252"/>
      <c r="ED180" s="252"/>
      <c r="EE180" s="252"/>
      <c r="EF180" s="252"/>
      <c r="EG180" s="252"/>
      <c r="EH180" s="252"/>
      <c r="EI180" s="252"/>
      <c r="EJ180" s="252"/>
      <c r="EK180" s="252"/>
      <c r="EL180" s="252"/>
      <c r="EM180" s="252"/>
      <c r="EN180" s="252"/>
      <c r="EO180" s="252"/>
      <c r="EP180" s="252"/>
      <c r="EQ180" s="252"/>
    </row>
    <row r="181" spans="2:147" ht="12.75">
      <c r="B181" s="252"/>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L181" s="252"/>
      <c r="AM181" s="252"/>
      <c r="AN181" s="252"/>
      <c r="AO181" s="252"/>
      <c r="AP181" s="252"/>
      <c r="AQ181" s="252"/>
      <c r="AR181" s="252"/>
      <c r="AS181" s="252"/>
      <c r="AT181" s="252"/>
      <c r="AU181" s="252"/>
      <c r="AV181" s="252"/>
      <c r="AW181" s="252"/>
      <c r="AX181" s="252"/>
      <c r="AY181" s="252"/>
      <c r="AZ181" s="252"/>
      <c r="BA181" s="252"/>
      <c r="BB181" s="252"/>
      <c r="BC181" s="252"/>
      <c r="BD181" s="252"/>
      <c r="BE181" s="252"/>
      <c r="BF181" s="252"/>
      <c r="BG181" s="252"/>
      <c r="BH181" s="252"/>
      <c r="BI181" s="252"/>
      <c r="BJ181" s="252"/>
      <c r="BK181" s="252"/>
      <c r="BL181" s="252"/>
      <c r="BM181" s="252"/>
      <c r="BN181" s="252"/>
      <c r="BO181" s="252"/>
      <c r="BP181" s="252"/>
      <c r="BQ181" s="252"/>
      <c r="BR181" s="252"/>
      <c r="BS181" s="252"/>
      <c r="BT181" s="252"/>
      <c r="BU181" s="252"/>
      <c r="BV181" s="252"/>
      <c r="BW181" s="252"/>
      <c r="BX181" s="252"/>
      <c r="BY181" s="252"/>
      <c r="BZ181" s="252"/>
      <c r="CA181" s="252"/>
      <c r="CB181" s="252"/>
      <c r="CC181" s="252"/>
      <c r="CD181" s="252"/>
      <c r="CE181" s="252"/>
      <c r="CF181" s="252"/>
      <c r="CG181" s="252"/>
      <c r="CH181" s="252"/>
      <c r="CI181" s="252"/>
      <c r="CJ181" s="252"/>
      <c r="CK181" s="252"/>
      <c r="CL181" s="252"/>
      <c r="CM181" s="252"/>
      <c r="CN181" s="252"/>
      <c r="CO181" s="252"/>
      <c r="CP181" s="252"/>
      <c r="CQ181" s="252"/>
      <c r="CR181" s="252"/>
      <c r="CS181" s="252"/>
      <c r="CT181" s="252"/>
      <c r="CU181" s="252"/>
      <c r="CV181" s="252"/>
      <c r="CW181" s="252"/>
      <c r="CX181" s="252"/>
      <c r="CY181" s="252"/>
      <c r="CZ181" s="252"/>
      <c r="DA181" s="252"/>
      <c r="DB181" s="252"/>
      <c r="DC181" s="252"/>
      <c r="DD181" s="252"/>
      <c r="DE181" s="252"/>
      <c r="DF181" s="252"/>
      <c r="DG181" s="252"/>
      <c r="DH181" s="252"/>
      <c r="DI181" s="252"/>
      <c r="DJ181" s="252"/>
      <c r="DK181" s="252"/>
      <c r="DL181" s="252"/>
      <c r="DM181" s="252"/>
      <c r="DN181" s="252"/>
      <c r="DO181" s="252"/>
      <c r="DP181" s="252"/>
      <c r="DQ181" s="252"/>
      <c r="DR181" s="252"/>
      <c r="DS181" s="252"/>
      <c r="DT181" s="252"/>
      <c r="DU181" s="252"/>
      <c r="DV181" s="252"/>
      <c r="DW181" s="252"/>
      <c r="DX181" s="252"/>
      <c r="DY181" s="252"/>
      <c r="DZ181" s="252"/>
      <c r="EA181" s="252"/>
      <c r="EB181" s="252"/>
      <c r="EC181" s="252"/>
      <c r="ED181" s="252"/>
      <c r="EE181" s="252"/>
      <c r="EF181" s="252"/>
      <c r="EG181" s="252"/>
      <c r="EH181" s="252"/>
      <c r="EI181" s="252"/>
      <c r="EJ181" s="252"/>
      <c r="EK181" s="252"/>
      <c r="EL181" s="252"/>
      <c r="EM181" s="252"/>
      <c r="EN181" s="252"/>
      <c r="EO181" s="252"/>
      <c r="EP181" s="252"/>
      <c r="EQ181" s="252"/>
    </row>
    <row r="182" spans="2:147" ht="12.75">
      <c r="B182" s="252"/>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c r="AO182" s="252"/>
      <c r="AP182" s="252"/>
      <c r="AQ182" s="252"/>
      <c r="AR182" s="252"/>
      <c r="AS182" s="252"/>
      <c r="AT182" s="252"/>
      <c r="AU182" s="252"/>
      <c r="AV182" s="252"/>
      <c r="AW182" s="252"/>
      <c r="AX182" s="252"/>
      <c r="AY182" s="252"/>
      <c r="AZ182" s="252"/>
      <c r="BA182" s="252"/>
      <c r="BB182" s="252"/>
      <c r="BC182" s="252"/>
      <c r="BD182" s="252"/>
      <c r="BE182" s="252"/>
      <c r="BF182" s="252"/>
      <c r="BG182" s="252"/>
      <c r="BH182" s="252"/>
      <c r="BI182" s="252"/>
      <c r="BJ182" s="252"/>
      <c r="BK182" s="252"/>
      <c r="BL182" s="252"/>
      <c r="BM182" s="252"/>
      <c r="BN182" s="252"/>
      <c r="BO182" s="252"/>
      <c r="BP182" s="252"/>
      <c r="BQ182" s="252"/>
      <c r="BR182" s="252"/>
      <c r="BS182" s="252"/>
      <c r="BT182" s="252"/>
      <c r="BU182" s="252"/>
      <c r="BV182" s="252"/>
      <c r="BW182" s="252"/>
      <c r="BX182" s="252"/>
      <c r="BY182" s="252"/>
      <c r="BZ182" s="252"/>
      <c r="CA182" s="252"/>
      <c r="CB182" s="252"/>
      <c r="CC182" s="252"/>
      <c r="CD182" s="252"/>
      <c r="CE182" s="252"/>
      <c r="CF182" s="252"/>
      <c r="CG182" s="252"/>
      <c r="CH182" s="252"/>
      <c r="CI182" s="252"/>
      <c r="CJ182" s="252"/>
      <c r="CK182" s="252"/>
      <c r="CL182" s="252"/>
      <c r="CM182" s="252"/>
      <c r="CN182" s="252"/>
      <c r="CO182" s="252"/>
      <c r="CP182" s="252"/>
      <c r="CQ182" s="252"/>
      <c r="CR182" s="252"/>
      <c r="CS182" s="252"/>
      <c r="CT182" s="252"/>
      <c r="CU182" s="252"/>
      <c r="CV182" s="252"/>
      <c r="CW182" s="252"/>
      <c r="CX182" s="252"/>
      <c r="CY182" s="252"/>
      <c r="CZ182" s="252"/>
      <c r="DA182" s="252"/>
      <c r="DB182" s="252"/>
      <c r="DC182" s="252"/>
      <c r="DD182" s="252"/>
      <c r="DE182" s="252"/>
      <c r="DF182" s="252"/>
      <c r="DG182" s="252"/>
      <c r="DH182" s="252"/>
      <c r="DI182" s="252"/>
      <c r="DJ182" s="252"/>
      <c r="DK182" s="252"/>
      <c r="DL182" s="252"/>
      <c r="DM182" s="252"/>
      <c r="DN182" s="252"/>
      <c r="DO182" s="252"/>
      <c r="DP182" s="252"/>
      <c r="DQ182" s="252"/>
      <c r="DR182" s="252"/>
      <c r="DS182" s="252"/>
      <c r="DT182" s="252"/>
      <c r="DU182" s="252"/>
      <c r="DV182" s="252"/>
      <c r="DW182" s="252"/>
      <c r="DX182" s="252"/>
      <c r="DY182" s="252"/>
      <c r="DZ182" s="252"/>
      <c r="EA182" s="252"/>
      <c r="EB182" s="252"/>
      <c r="EC182" s="252"/>
      <c r="ED182" s="252"/>
      <c r="EE182" s="252"/>
      <c r="EF182" s="252"/>
      <c r="EG182" s="252"/>
      <c r="EH182" s="252"/>
      <c r="EI182" s="252"/>
      <c r="EJ182" s="252"/>
      <c r="EK182" s="252"/>
      <c r="EL182" s="252"/>
      <c r="EM182" s="252"/>
      <c r="EN182" s="252"/>
      <c r="EO182" s="252"/>
      <c r="EP182" s="252"/>
      <c r="EQ182" s="252"/>
    </row>
    <row r="183" spans="2:147" ht="12.75">
      <c r="B183" s="252"/>
      <c r="C183" s="252"/>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c r="BA183" s="252"/>
      <c r="BB183" s="252"/>
      <c r="BC183" s="252"/>
      <c r="BD183" s="252"/>
      <c r="BE183" s="252"/>
      <c r="BF183" s="252"/>
      <c r="BG183" s="252"/>
      <c r="BH183" s="252"/>
      <c r="BI183" s="252"/>
      <c r="BJ183" s="252"/>
      <c r="BK183" s="252"/>
      <c r="BL183" s="252"/>
      <c r="BM183" s="252"/>
      <c r="BN183" s="252"/>
      <c r="BO183" s="252"/>
      <c r="BP183" s="252"/>
      <c r="BQ183" s="252"/>
      <c r="BR183" s="252"/>
      <c r="BS183" s="252"/>
      <c r="BT183" s="252"/>
      <c r="BU183" s="252"/>
      <c r="BV183" s="252"/>
      <c r="BW183" s="252"/>
      <c r="BX183" s="252"/>
      <c r="BY183" s="252"/>
      <c r="BZ183" s="252"/>
      <c r="CA183" s="252"/>
      <c r="CB183" s="252"/>
      <c r="CC183" s="252"/>
      <c r="CD183" s="252"/>
      <c r="CE183" s="252"/>
      <c r="CF183" s="252"/>
      <c r="CG183" s="252"/>
      <c r="CH183" s="252"/>
      <c r="CI183" s="252"/>
      <c r="CJ183" s="252"/>
      <c r="CK183" s="252"/>
      <c r="CL183" s="252"/>
      <c r="CM183" s="252"/>
      <c r="CN183" s="252"/>
      <c r="CO183" s="252"/>
      <c r="CP183" s="252"/>
      <c r="CQ183" s="252"/>
      <c r="CR183" s="252"/>
      <c r="CS183" s="252"/>
      <c r="CT183" s="252"/>
      <c r="CU183" s="252"/>
      <c r="CV183" s="252"/>
      <c r="CW183" s="252"/>
      <c r="CX183" s="252"/>
      <c r="CY183" s="252"/>
      <c r="CZ183" s="252"/>
      <c r="DA183" s="252"/>
      <c r="DB183" s="252"/>
      <c r="DC183" s="252"/>
      <c r="DD183" s="252"/>
      <c r="DE183" s="252"/>
      <c r="DF183" s="252"/>
      <c r="DG183" s="252"/>
      <c r="DH183" s="252"/>
      <c r="DI183" s="252"/>
      <c r="DJ183" s="252"/>
      <c r="DK183" s="252"/>
      <c r="DL183" s="252"/>
      <c r="DM183" s="252"/>
      <c r="DN183" s="252"/>
      <c r="DO183" s="252"/>
      <c r="DP183" s="252"/>
      <c r="DQ183" s="252"/>
      <c r="DR183" s="252"/>
      <c r="DS183" s="252"/>
      <c r="DT183" s="252"/>
      <c r="DU183" s="252"/>
      <c r="DV183" s="252"/>
      <c r="DW183" s="252"/>
      <c r="DX183" s="252"/>
      <c r="DY183" s="252"/>
      <c r="DZ183" s="252"/>
      <c r="EA183" s="252"/>
      <c r="EB183" s="252"/>
      <c r="EC183" s="252"/>
      <c r="ED183" s="252"/>
      <c r="EE183" s="252"/>
      <c r="EF183" s="252"/>
      <c r="EG183" s="252"/>
      <c r="EH183" s="252"/>
      <c r="EI183" s="252"/>
      <c r="EJ183" s="252"/>
      <c r="EK183" s="252"/>
      <c r="EL183" s="252"/>
      <c r="EM183" s="252"/>
      <c r="EN183" s="252"/>
      <c r="EO183" s="252"/>
      <c r="EP183" s="252"/>
      <c r="EQ183" s="252"/>
    </row>
    <row r="184" spans="2:147" ht="12.75">
      <c r="B184" s="252"/>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c r="AX184" s="252"/>
      <c r="AY184" s="252"/>
      <c r="AZ184" s="252"/>
      <c r="BA184" s="252"/>
      <c r="BB184" s="252"/>
      <c r="BC184" s="252"/>
      <c r="BD184" s="252"/>
      <c r="BE184" s="252"/>
      <c r="BF184" s="252"/>
      <c r="BG184" s="252"/>
      <c r="BH184" s="252"/>
      <c r="BI184" s="252"/>
      <c r="BJ184" s="252"/>
      <c r="BK184" s="252"/>
      <c r="BL184" s="252"/>
      <c r="BM184" s="252"/>
      <c r="BN184" s="252"/>
      <c r="BO184" s="252"/>
      <c r="BP184" s="252"/>
      <c r="BQ184" s="252"/>
      <c r="BR184" s="252"/>
      <c r="BS184" s="252"/>
      <c r="BT184" s="252"/>
      <c r="BU184" s="252"/>
      <c r="BV184" s="252"/>
      <c r="BW184" s="252"/>
      <c r="BX184" s="252"/>
      <c r="BY184" s="252"/>
      <c r="BZ184" s="252"/>
      <c r="CA184" s="252"/>
      <c r="CB184" s="252"/>
      <c r="CC184" s="252"/>
      <c r="CD184" s="252"/>
      <c r="CE184" s="252"/>
      <c r="CF184" s="252"/>
      <c r="CG184" s="252"/>
      <c r="CH184" s="252"/>
      <c r="CI184" s="252"/>
      <c r="CJ184" s="252"/>
      <c r="CK184" s="252"/>
      <c r="CL184" s="252"/>
      <c r="CM184" s="252"/>
      <c r="CN184" s="252"/>
      <c r="CO184" s="252"/>
      <c r="CP184" s="252"/>
      <c r="CQ184" s="252"/>
      <c r="CR184" s="252"/>
      <c r="CS184" s="252"/>
      <c r="CT184" s="252"/>
      <c r="CU184" s="252"/>
      <c r="CV184" s="252"/>
      <c r="CW184" s="252"/>
      <c r="CX184" s="252"/>
      <c r="CY184" s="252"/>
      <c r="CZ184" s="252"/>
      <c r="DA184" s="252"/>
      <c r="DB184" s="252"/>
      <c r="DC184" s="252"/>
      <c r="DD184" s="252"/>
      <c r="DE184" s="252"/>
      <c r="DF184" s="252"/>
      <c r="DG184" s="252"/>
      <c r="DH184" s="252"/>
      <c r="DI184" s="252"/>
      <c r="DJ184" s="252"/>
      <c r="DK184" s="252"/>
      <c r="DL184" s="252"/>
      <c r="DM184" s="252"/>
      <c r="DN184" s="252"/>
      <c r="DO184" s="252"/>
      <c r="DP184" s="252"/>
      <c r="DQ184" s="252"/>
      <c r="DR184" s="252"/>
      <c r="DS184" s="252"/>
      <c r="DT184" s="252"/>
      <c r="DU184" s="252"/>
      <c r="DV184" s="252"/>
      <c r="DW184" s="252"/>
      <c r="DX184" s="252"/>
      <c r="DY184" s="252"/>
      <c r="DZ184" s="252"/>
      <c r="EA184" s="252"/>
      <c r="EB184" s="252"/>
      <c r="EC184" s="252"/>
      <c r="ED184" s="252"/>
      <c r="EE184" s="252"/>
      <c r="EF184" s="252"/>
      <c r="EG184" s="252"/>
      <c r="EH184" s="252"/>
      <c r="EI184" s="252"/>
      <c r="EJ184" s="252"/>
      <c r="EK184" s="252"/>
      <c r="EL184" s="252"/>
      <c r="EM184" s="252"/>
      <c r="EN184" s="252"/>
      <c r="EO184" s="252"/>
      <c r="EP184" s="252"/>
      <c r="EQ184" s="252"/>
    </row>
    <row r="185" spans="2:147" ht="12.75">
      <c r="B185" s="252"/>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2"/>
      <c r="AX185" s="252"/>
      <c r="AY185" s="252"/>
      <c r="AZ185" s="252"/>
      <c r="BA185" s="252"/>
      <c r="BB185" s="252"/>
      <c r="BC185" s="252"/>
      <c r="BD185" s="252"/>
      <c r="BE185" s="252"/>
      <c r="BF185" s="252"/>
      <c r="BG185" s="252"/>
      <c r="BH185" s="252"/>
      <c r="BI185" s="252"/>
      <c r="BJ185" s="252"/>
      <c r="BK185" s="252"/>
      <c r="BL185" s="252"/>
      <c r="BM185" s="252"/>
      <c r="BN185" s="252"/>
      <c r="BO185" s="252"/>
      <c r="BP185" s="252"/>
      <c r="BQ185" s="252"/>
      <c r="BR185" s="252"/>
      <c r="BS185" s="252"/>
      <c r="BT185" s="252"/>
      <c r="BU185" s="252"/>
      <c r="BV185" s="252"/>
      <c r="BW185" s="252"/>
      <c r="BX185" s="252"/>
      <c r="BY185" s="252"/>
      <c r="BZ185" s="252"/>
      <c r="CA185" s="252"/>
      <c r="CB185" s="252"/>
      <c r="CC185" s="252"/>
      <c r="CD185" s="252"/>
      <c r="CE185" s="252"/>
      <c r="CF185" s="252"/>
      <c r="CG185" s="252"/>
      <c r="CH185" s="252"/>
      <c r="CI185" s="252"/>
      <c r="CJ185" s="252"/>
      <c r="CK185" s="252"/>
      <c r="CL185" s="252"/>
      <c r="CM185" s="252"/>
      <c r="CN185" s="252"/>
      <c r="CO185" s="252"/>
      <c r="CP185" s="252"/>
      <c r="CQ185" s="252"/>
      <c r="CR185" s="252"/>
      <c r="CS185" s="252"/>
      <c r="CT185" s="252"/>
      <c r="CU185" s="252"/>
      <c r="CV185" s="252"/>
      <c r="CW185" s="252"/>
      <c r="CX185" s="252"/>
      <c r="CY185" s="252"/>
      <c r="CZ185" s="252"/>
      <c r="DA185" s="252"/>
      <c r="DB185" s="252"/>
      <c r="DC185" s="252"/>
      <c r="DD185" s="252"/>
      <c r="DE185" s="252"/>
      <c r="DF185" s="252"/>
      <c r="DG185" s="252"/>
      <c r="DH185" s="252"/>
      <c r="DI185" s="252"/>
      <c r="DJ185" s="252"/>
      <c r="DK185" s="252"/>
      <c r="DL185" s="252"/>
      <c r="DM185" s="252"/>
      <c r="DN185" s="252"/>
      <c r="DO185" s="252"/>
      <c r="DP185" s="252"/>
      <c r="DQ185" s="252"/>
      <c r="DR185" s="252"/>
      <c r="DS185" s="252"/>
      <c r="DT185" s="252"/>
      <c r="DU185" s="252"/>
      <c r="DV185" s="252"/>
      <c r="DW185" s="252"/>
      <c r="DX185" s="252"/>
      <c r="DY185" s="252"/>
      <c r="DZ185" s="252"/>
      <c r="EA185" s="252"/>
      <c r="EB185" s="252"/>
      <c r="EC185" s="252"/>
      <c r="ED185" s="252"/>
      <c r="EE185" s="252"/>
      <c r="EF185" s="252"/>
      <c r="EG185" s="252"/>
      <c r="EH185" s="252"/>
      <c r="EI185" s="252"/>
      <c r="EJ185" s="252"/>
      <c r="EK185" s="252"/>
      <c r="EL185" s="252"/>
      <c r="EM185" s="252"/>
      <c r="EN185" s="252"/>
      <c r="EO185" s="252"/>
      <c r="EP185" s="252"/>
      <c r="EQ185" s="252"/>
    </row>
    <row r="186" spans="2:147" ht="12.75">
      <c r="B186" s="252"/>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52"/>
      <c r="BA186" s="252"/>
      <c r="BB186" s="252"/>
      <c r="BC186" s="252"/>
      <c r="BD186" s="252"/>
      <c r="BE186" s="252"/>
      <c r="BF186" s="252"/>
      <c r="BG186" s="252"/>
      <c r="BH186" s="252"/>
      <c r="BI186" s="252"/>
      <c r="BJ186" s="252"/>
      <c r="BK186" s="252"/>
      <c r="BL186" s="252"/>
      <c r="BM186" s="252"/>
      <c r="BN186" s="252"/>
      <c r="BO186" s="252"/>
      <c r="BP186" s="252"/>
      <c r="BQ186" s="252"/>
      <c r="BR186" s="252"/>
      <c r="BS186" s="252"/>
      <c r="BT186" s="252"/>
      <c r="BU186" s="252"/>
      <c r="BV186" s="252"/>
      <c r="BW186" s="252"/>
      <c r="BX186" s="252"/>
      <c r="BY186" s="252"/>
      <c r="BZ186" s="252"/>
      <c r="CA186" s="252"/>
      <c r="CB186" s="252"/>
      <c r="CC186" s="252"/>
      <c r="CD186" s="252"/>
      <c r="CE186" s="252"/>
      <c r="CF186" s="252"/>
      <c r="CG186" s="252"/>
      <c r="CH186" s="252"/>
      <c r="CI186" s="252"/>
      <c r="CJ186" s="252"/>
      <c r="CK186" s="252"/>
      <c r="CL186" s="252"/>
      <c r="CM186" s="252"/>
      <c r="CN186" s="252"/>
      <c r="CO186" s="252"/>
      <c r="CP186" s="252"/>
      <c r="CQ186" s="252"/>
      <c r="CR186" s="252"/>
      <c r="CS186" s="252"/>
      <c r="CT186" s="252"/>
      <c r="CU186" s="252"/>
      <c r="CV186" s="252"/>
      <c r="CW186" s="252"/>
      <c r="CX186" s="252"/>
      <c r="CY186" s="252"/>
      <c r="CZ186" s="252"/>
      <c r="DA186" s="252"/>
      <c r="DB186" s="252"/>
      <c r="DC186" s="252"/>
      <c r="DD186" s="252"/>
      <c r="DE186" s="252"/>
      <c r="DF186" s="252"/>
      <c r="DG186" s="252"/>
      <c r="DH186" s="252"/>
      <c r="DI186" s="252"/>
      <c r="DJ186" s="252"/>
      <c r="DK186" s="252"/>
      <c r="DL186" s="252"/>
      <c r="DM186" s="252"/>
      <c r="DN186" s="252"/>
      <c r="DO186" s="252"/>
      <c r="DP186" s="252"/>
      <c r="DQ186" s="252"/>
      <c r="DR186" s="252"/>
      <c r="DS186" s="252"/>
      <c r="DT186" s="252"/>
      <c r="DU186" s="252"/>
      <c r="DV186" s="252"/>
      <c r="DW186" s="252"/>
      <c r="DX186" s="252"/>
      <c r="DY186" s="252"/>
      <c r="DZ186" s="252"/>
      <c r="EA186" s="252"/>
      <c r="EB186" s="252"/>
      <c r="EC186" s="252"/>
      <c r="ED186" s="252"/>
      <c r="EE186" s="252"/>
      <c r="EF186" s="252"/>
      <c r="EG186" s="252"/>
      <c r="EH186" s="252"/>
      <c r="EI186" s="252"/>
      <c r="EJ186" s="252"/>
      <c r="EK186" s="252"/>
      <c r="EL186" s="252"/>
      <c r="EM186" s="252"/>
      <c r="EN186" s="252"/>
      <c r="EO186" s="252"/>
      <c r="EP186" s="252"/>
      <c r="EQ186" s="252"/>
    </row>
    <row r="187" spans="2:147" ht="12.75">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c r="AX187" s="252"/>
      <c r="AY187" s="252"/>
      <c r="AZ187" s="252"/>
      <c r="BA187" s="252"/>
      <c r="BB187" s="252"/>
      <c r="BC187" s="252"/>
      <c r="BD187" s="252"/>
      <c r="BE187" s="252"/>
      <c r="BF187" s="252"/>
      <c r="BG187" s="252"/>
      <c r="BH187" s="252"/>
      <c r="BI187" s="252"/>
      <c r="BJ187" s="252"/>
      <c r="BK187" s="252"/>
      <c r="BL187" s="252"/>
      <c r="BM187" s="252"/>
      <c r="BN187" s="252"/>
      <c r="BO187" s="252"/>
      <c r="BP187" s="252"/>
      <c r="BQ187" s="252"/>
      <c r="BR187" s="252"/>
      <c r="BS187" s="252"/>
      <c r="BT187" s="252"/>
      <c r="BU187" s="252"/>
      <c r="BV187" s="252"/>
      <c r="BW187" s="252"/>
      <c r="BX187" s="252"/>
      <c r="BY187" s="252"/>
      <c r="BZ187" s="252"/>
      <c r="CA187" s="252"/>
      <c r="CB187" s="252"/>
      <c r="CC187" s="252"/>
      <c r="CD187" s="252"/>
      <c r="CE187" s="252"/>
      <c r="CF187" s="252"/>
      <c r="CG187" s="252"/>
      <c r="CH187" s="252"/>
      <c r="CI187" s="252"/>
      <c r="CJ187" s="252"/>
      <c r="CK187" s="252"/>
      <c r="CL187" s="252"/>
      <c r="CM187" s="252"/>
      <c r="CN187" s="252"/>
      <c r="CO187" s="252"/>
      <c r="CP187" s="252"/>
      <c r="CQ187" s="252"/>
      <c r="CR187" s="252"/>
      <c r="CS187" s="252"/>
      <c r="CT187" s="252"/>
      <c r="CU187" s="252"/>
      <c r="CV187" s="252"/>
      <c r="CW187" s="252"/>
      <c r="CX187" s="252"/>
      <c r="CY187" s="252"/>
      <c r="CZ187" s="252"/>
      <c r="DA187" s="252"/>
      <c r="DB187" s="252"/>
      <c r="DC187" s="252"/>
      <c r="DD187" s="252"/>
      <c r="DE187" s="252"/>
      <c r="DF187" s="252"/>
      <c r="DG187" s="252"/>
      <c r="DH187" s="252"/>
      <c r="DI187" s="252"/>
      <c r="DJ187" s="252"/>
      <c r="DK187" s="252"/>
      <c r="DL187" s="252"/>
      <c r="DM187" s="252"/>
      <c r="DN187" s="252"/>
      <c r="DO187" s="252"/>
      <c r="DP187" s="252"/>
      <c r="DQ187" s="252"/>
      <c r="DR187" s="252"/>
      <c r="DS187" s="252"/>
      <c r="DT187" s="252"/>
      <c r="DU187" s="252"/>
      <c r="DV187" s="252"/>
      <c r="DW187" s="252"/>
      <c r="DX187" s="252"/>
      <c r="DY187" s="252"/>
      <c r="DZ187" s="252"/>
      <c r="EA187" s="252"/>
      <c r="EB187" s="252"/>
      <c r="EC187" s="252"/>
      <c r="ED187" s="252"/>
      <c r="EE187" s="252"/>
      <c r="EF187" s="252"/>
      <c r="EG187" s="252"/>
      <c r="EH187" s="252"/>
      <c r="EI187" s="252"/>
      <c r="EJ187" s="252"/>
      <c r="EK187" s="252"/>
      <c r="EL187" s="252"/>
      <c r="EM187" s="252"/>
      <c r="EN187" s="252"/>
      <c r="EO187" s="252"/>
      <c r="EP187" s="252"/>
      <c r="EQ187" s="252"/>
    </row>
    <row r="188" spans="2:147" ht="12.75">
      <c r="B188" s="252"/>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c r="AO188" s="252"/>
      <c r="AP188" s="252"/>
      <c r="AQ188" s="252"/>
      <c r="AR188" s="252"/>
      <c r="AS188" s="252"/>
      <c r="AT188" s="252"/>
      <c r="AU188" s="252"/>
      <c r="AV188" s="252"/>
      <c r="AW188" s="252"/>
      <c r="AX188" s="252"/>
      <c r="AY188" s="252"/>
      <c r="AZ188" s="252"/>
      <c r="BA188" s="252"/>
      <c r="BB188" s="252"/>
      <c r="BC188" s="252"/>
      <c r="BD188" s="252"/>
      <c r="BE188" s="252"/>
      <c r="BF188" s="252"/>
      <c r="BG188" s="252"/>
      <c r="BH188" s="252"/>
      <c r="BI188" s="252"/>
      <c r="BJ188" s="252"/>
      <c r="BK188" s="252"/>
      <c r="BL188" s="252"/>
      <c r="BM188" s="252"/>
      <c r="BN188" s="252"/>
      <c r="BO188" s="252"/>
      <c r="BP188" s="252"/>
      <c r="BQ188" s="252"/>
      <c r="BR188" s="252"/>
      <c r="BS188" s="252"/>
      <c r="BT188" s="252"/>
      <c r="BU188" s="252"/>
      <c r="BV188" s="252"/>
      <c r="BW188" s="252"/>
      <c r="BX188" s="252"/>
      <c r="BY188" s="252"/>
      <c r="BZ188" s="252"/>
      <c r="CA188" s="252"/>
      <c r="CB188" s="252"/>
      <c r="CC188" s="252"/>
      <c r="CD188" s="252"/>
      <c r="CE188" s="252"/>
      <c r="CF188" s="252"/>
      <c r="CG188" s="252"/>
      <c r="CH188" s="252"/>
      <c r="CI188" s="252"/>
      <c r="CJ188" s="252"/>
      <c r="CK188" s="252"/>
      <c r="CL188" s="252"/>
      <c r="CM188" s="252"/>
      <c r="CN188" s="252"/>
      <c r="CO188" s="252"/>
      <c r="CP188" s="252"/>
      <c r="CQ188" s="252"/>
      <c r="CR188" s="252"/>
      <c r="CS188" s="252"/>
      <c r="CT188" s="252"/>
      <c r="CU188" s="252"/>
      <c r="CV188" s="252"/>
      <c r="CW188" s="252"/>
      <c r="CX188" s="252"/>
      <c r="CY188" s="252"/>
      <c r="CZ188" s="252"/>
      <c r="DA188" s="252"/>
      <c r="DB188" s="252"/>
      <c r="DC188" s="252"/>
      <c r="DD188" s="252"/>
      <c r="DE188" s="252"/>
      <c r="DF188" s="252"/>
      <c r="DG188" s="252"/>
      <c r="DH188" s="252"/>
      <c r="DI188" s="252"/>
      <c r="DJ188" s="252"/>
      <c r="DK188" s="252"/>
      <c r="DL188" s="252"/>
      <c r="DM188" s="252"/>
      <c r="DN188" s="252"/>
      <c r="DO188" s="252"/>
      <c r="DP188" s="252"/>
      <c r="DQ188" s="252"/>
      <c r="DR188" s="252"/>
      <c r="DS188" s="252"/>
      <c r="DT188" s="252"/>
      <c r="DU188" s="252"/>
      <c r="DV188" s="252"/>
      <c r="DW188" s="252"/>
      <c r="DX188" s="252"/>
      <c r="DY188" s="252"/>
      <c r="DZ188" s="252"/>
      <c r="EA188" s="252"/>
      <c r="EB188" s="252"/>
      <c r="EC188" s="252"/>
      <c r="ED188" s="252"/>
      <c r="EE188" s="252"/>
      <c r="EF188" s="252"/>
      <c r="EG188" s="252"/>
      <c r="EH188" s="252"/>
      <c r="EI188" s="252"/>
      <c r="EJ188" s="252"/>
      <c r="EK188" s="252"/>
      <c r="EL188" s="252"/>
      <c r="EM188" s="252"/>
      <c r="EN188" s="252"/>
      <c r="EO188" s="252"/>
      <c r="EP188" s="252"/>
      <c r="EQ188" s="252"/>
    </row>
    <row r="189" spans="2:147" ht="12.75">
      <c r="B189" s="252"/>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252"/>
      <c r="AY189" s="252"/>
      <c r="AZ189" s="252"/>
      <c r="BA189" s="252"/>
      <c r="BB189" s="252"/>
      <c r="BC189" s="252"/>
      <c r="BD189" s="252"/>
      <c r="BE189" s="252"/>
      <c r="BF189" s="252"/>
      <c r="BG189" s="252"/>
      <c r="BH189" s="252"/>
      <c r="BI189" s="252"/>
      <c r="BJ189" s="252"/>
      <c r="BK189" s="252"/>
      <c r="BL189" s="252"/>
      <c r="BM189" s="252"/>
      <c r="BN189" s="252"/>
      <c r="BO189" s="252"/>
      <c r="BP189" s="252"/>
      <c r="BQ189" s="252"/>
      <c r="BR189" s="252"/>
      <c r="BS189" s="252"/>
      <c r="BT189" s="252"/>
      <c r="BU189" s="252"/>
      <c r="BV189" s="252"/>
      <c r="BW189" s="252"/>
      <c r="BX189" s="252"/>
      <c r="BY189" s="252"/>
      <c r="BZ189" s="252"/>
      <c r="CA189" s="252"/>
      <c r="CB189" s="252"/>
      <c r="CC189" s="252"/>
      <c r="CD189" s="252"/>
      <c r="CE189" s="252"/>
      <c r="CF189" s="252"/>
      <c r="CG189" s="252"/>
      <c r="CH189" s="252"/>
      <c r="CI189" s="252"/>
      <c r="CJ189" s="252"/>
      <c r="CK189" s="252"/>
      <c r="CL189" s="252"/>
      <c r="CM189" s="252"/>
      <c r="CN189" s="252"/>
      <c r="CO189" s="252"/>
      <c r="CP189" s="252"/>
      <c r="CQ189" s="252"/>
      <c r="CR189" s="252"/>
      <c r="CS189" s="252"/>
      <c r="CT189" s="252"/>
      <c r="CU189" s="252"/>
      <c r="CV189" s="252"/>
      <c r="CW189" s="252"/>
      <c r="CX189" s="252"/>
      <c r="CY189" s="252"/>
      <c r="CZ189" s="252"/>
      <c r="DA189" s="252"/>
      <c r="DB189" s="252"/>
      <c r="DC189" s="252"/>
      <c r="DD189" s="252"/>
      <c r="DE189" s="252"/>
      <c r="DF189" s="252"/>
      <c r="DG189" s="252"/>
      <c r="DH189" s="252"/>
      <c r="DI189" s="252"/>
      <c r="DJ189" s="252"/>
      <c r="DK189" s="252"/>
      <c r="DL189" s="252"/>
      <c r="DM189" s="252"/>
      <c r="DN189" s="252"/>
      <c r="DO189" s="252"/>
      <c r="DP189" s="252"/>
      <c r="DQ189" s="252"/>
      <c r="DR189" s="252"/>
      <c r="DS189" s="252"/>
      <c r="DT189" s="252"/>
      <c r="DU189" s="252"/>
      <c r="DV189" s="252"/>
      <c r="DW189" s="252"/>
      <c r="DX189" s="252"/>
      <c r="DY189" s="252"/>
      <c r="DZ189" s="252"/>
      <c r="EA189" s="252"/>
      <c r="EB189" s="252"/>
      <c r="EC189" s="252"/>
      <c r="ED189" s="252"/>
      <c r="EE189" s="252"/>
      <c r="EF189" s="252"/>
      <c r="EG189" s="252"/>
      <c r="EH189" s="252"/>
      <c r="EI189" s="252"/>
      <c r="EJ189" s="252"/>
      <c r="EK189" s="252"/>
      <c r="EL189" s="252"/>
      <c r="EM189" s="252"/>
      <c r="EN189" s="252"/>
      <c r="EO189" s="252"/>
      <c r="EP189" s="252"/>
      <c r="EQ189" s="252"/>
    </row>
    <row r="190" spans="2:147" ht="12.75">
      <c r="B190" s="252"/>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c r="BZ190" s="252"/>
      <c r="CA190" s="252"/>
      <c r="CB190" s="252"/>
      <c r="CC190" s="252"/>
      <c r="CD190" s="252"/>
      <c r="CE190" s="252"/>
      <c r="CF190" s="252"/>
      <c r="CG190" s="252"/>
      <c r="CH190" s="252"/>
      <c r="CI190" s="252"/>
      <c r="CJ190" s="252"/>
      <c r="CK190" s="252"/>
      <c r="CL190" s="252"/>
      <c r="CM190" s="252"/>
      <c r="CN190" s="252"/>
      <c r="CO190" s="252"/>
      <c r="CP190" s="252"/>
      <c r="CQ190" s="252"/>
      <c r="CR190" s="252"/>
      <c r="CS190" s="252"/>
      <c r="CT190" s="252"/>
      <c r="CU190" s="252"/>
      <c r="CV190" s="252"/>
      <c r="CW190" s="252"/>
      <c r="CX190" s="252"/>
      <c r="CY190" s="252"/>
      <c r="CZ190" s="252"/>
      <c r="DA190" s="252"/>
      <c r="DB190" s="252"/>
      <c r="DC190" s="252"/>
      <c r="DD190" s="252"/>
      <c r="DE190" s="252"/>
      <c r="DF190" s="252"/>
      <c r="DG190" s="252"/>
      <c r="DH190" s="252"/>
      <c r="DI190" s="252"/>
      <c r="DJ190" s="252"/>
      <c r="DK190" s="252"/>
      <c r="DL190" s="252"/>
      <c r="DM190" s="252"/>
      <c r="DN190" s="252"/>
      <c r="DO190" s="252"/>
      <c r="DP190" s="252"/>
      <c r="DQ190" s="252"/>
      <c r="DR190" s="252"/>
      <c r="DS190" s="252"/>
      <c r="DT190" s="252"/>
      <c r="DU190" s="252"/>
      <c r="DV190" s="252"/>
      <c r="DW190" s="252"/>
      <c r="DX190" s="252"/>
      <c r="DY190" s="252"/>
      <c r="DZ190" s="252"/>
      <c r="EA190" s="252"/>
      <c r="EB190" s="252"/>
      <c r="EC190" s="252"/>
      <c r="ED190" s="252"/>
      <c r="EE190" s="252"/>
      <c r="EF190" s="252"/>
      <c r="EG190" s="252"/>
      <c r="EH190" s="252"/>
      <c r="EI190" s="252"/>
      <c r="EJ190" s="252"/>
      <c r="EK190" s="252"/>
      <c r="EL190" s="252"/>
      <c r="EM190" s="252"/>
      <c r="EN190" s="252"/>
      <c r="EO190" s="252"/>
      <c r="EP190" s="252"/>
      <c r="EQ190" s="252"/>
    </row>
    <row r="191" spans="2:147" ht="12.75">
      <c r="B191" s="252"/>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2"/>
      <c r="BF191" s="252"/>
      <c r="BG191" s="252"/>
      <c r="BH191" s="252"/>
      <c r="BI191" s="252"/>
      <c r="BJ191" s="252"/>
      <c r="BK191" s="252"/>
      <c r="BL191" s="252"/>
      <c r="BM191" s="252"/>
      <c r="BN191" s="252"/>
      <c r="BO191" s="252"/>
      <c r="BP191" s="252"/>
      <c r="BQ191" s="252"/>
      <c r="BR191" s="252"/>
      <c r="BS191" s="252"/>
      <c r="BT191" s="252"/>
      <c r="BU191" s="252"/>
      <c r="BV191" s="252"/>
      <c r="BW191" s="252"/>
      <c r="BX191" s="252"/>
      <c r="BY191" s="252"/>
      <c r="BZ191" s="252"/>
      <c r="CA191" s="252"/>
      <c r="CB191" s="252"/>
      <c r="CC191" s="252"/>
      <c r="CD191" s="252"/>
      <c r="CE191" s="252"/>
      <c r="CF191" s="252"/>
      <c r="CG191" s="252"/>
      <c r="CH191" s="252"/>
      <c r="CI191" s="252"/>
      <c r="CJ191" s="252"/>
      <c r="CK191" s="252"/>
      <c r="CL191" s="252"/>
      <c r="CM191" s="252"/>
      <c r="CN191" s="252"/>
      <c r="CO191" s="252"/>
      <c r="CP191" s="252"/>
      <c r="CQ191" s="252"/>
      <c r="CR191" s="252"/>
      <c r="CS191" s="252"/>
      <c r="CT191" s="252"/>
      <c r="CU191" s="252"/>
      <c r="CV191" s="252"/>
      <c r="CW191" s="252"/>
      <c r="CX191" s="252"/>
      <c r="CY191" s="252"/>
      <c r="CZ191" s="252"/>
      <c r="DA191" s="252"/>
      <c r="DB191" s="252"/>
      <c r="DC191" s="252"/>
      <c r="DD191" s="252"/>
      <c r="DE191" s="252"/>
      <c r="DF191" s="252"/>
      <c r="DG191" s="252"/>
      <c r="DH191" s="252"/>
      <c r="DI191" s="252"/>
      <c r="DJ191" s="252"/>
      <c r="DK191" s="252"/>
      <c r="DL191" s="252"/>
      <c r="DM191" s="252"/>
      <c r="DN191" s="252"/>
      <c r="DO191" s="252"/>
      <c r="DP191" s="252"/>
      <c r="DQ191" s="252"/>
      <c r="DR191" s="252"/>
      <c r="DS191" s="252"/>
      <c r="DT191" s="252"/>
      <c r="DU191" s="252"/>
      <c r="DV191" s="252"/>
      <c r="DW191" s="252"/>
      <c r="DX191" s="252"/>
      <c r="DY191" s="252"/>
      <c r="DZ191" s="252"/>
      <c r="EA191" s="252"/>
      <c r="EB191" s="252"/>
      <c r="EC191" s="252"/>
      <c r="ED191" s="252"/>
      <c r="EE191" s="252"/>
      <c r="EF191" s="252"/>
      <c r="EG191" s="252"/>
      <c r="EH191" s="252"/>
      <c r="EI191" s="252"/>
      <c r="EJ191" s="252"/>
      <c r="EK191" s="252"/>
      <c r="EL191" s="252"/>
      <c r="EM191" s="252"/>
      <c r="EN191" s="252"/>
      <c r="EO191" s="252"/>
      <c r="EP191" s="252"/>
      <c r="EQ191" s="252"/>
    </row>
    <row r="192" spans="2:147" ht="12.75">
      <c r="B192" s="252"/>
      <c r="C192" s="252"/>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c r="BA192" s="252"/>
      <c r="BB192" s="252"/>
      <c r="BC192" s="252"/>
      <c r="BD192" s="252"/>
      <c r="BE192" s="252"/>
      <c r="BF192" s="252"/>
      <c r="BG192" s="252"/>
      <c r="BH192" s="252"/>
      <c r="BI192" s="252"/>
      <c r="BJ192" s="252"/>
      <c r="BK192" s="252"/>
      <c r="BL192" s="252"/>
      <c r="BM192" s="252"/>
      <c r="BN192" s="252"/>
      <c r="BO192" s="252"/>
      <c r="BP192" s="252"/>
      <c r="BQ192" s="252"/>
      <c r="BR192" s="252"/>
      <c r="BS192" s="252"/>
      <c r="BT192" s="252"/>
      <c r="BU192" s="252"/>
      <c r="BV192" s="252"/>
      <c r="BW192" s="252"/>
      <c r="BX192" s="252"/>
      <c r="BY192" s="252"/>
      <c r="BZ192" s="252"/>
      <c r="CA192" s="252"/>
      <c r="CB192" s="252"/>
      <c r="CC192" s="252"/>
      <c r="CD192" s="252"/>
      <c r="CE192" s="252"/>
      <c r="CF192" s="252"/>
      <c r="CG192" s="252"/>
      <c r="CH192" s="252"/>
      <c r="CI192" s="252"/>
      <c r="CJ192" s="252"/>
      <c r="CK192" s="252"/>
      <c r="CL192" s="252"/>
      <c r="CM192" s="252"/>
      <c r="CN192" s="252"/>
      <c r="CO192" s="252"/>
      <c r="CP192" s="252"/>
      <c r="CQ192" s="252"/>
      <c r="CR192" s="252"/>
      <c r="CS192" s="252"/>
      <c r="CT192" s="252"/>
      <c r="CU192" s="252"/>
      <c r="CV192" s="252"/>
      <c r="CW192" s="252"/>
      <c r="CX192" s="252"/>
      <c r="CY192" s="252"/>
      <c r="CZ192" s="252"/>
      <c r="DA192" s="252"/>
      <c r="DB192" s="252"/>
      <c r="DC192" s="252"/>
      <c r="DD192" s="252"/>
      <c r="DE192" s="252"/>
      <c r="DF192" s="252"/>
      <c r="DG192" s="252"/>
      <c r="DH192" s="252"/>
      <c r="DI192" s="252"/>
      <c r="DJ192" s="252"/>
      <c r="DK192" s="252"/>
      <c r="DL192" s="252"/>
      <c r="DM192" s="252"/>
      <c r="DN192" s="252"/>
      <c r="DO192" s="252"/>
      <c r="DP192" s="252"/>
      <c r="DQ192" s="252"/>
      <c r="DR192" s="252"/>
      <c r="DS192" s="252"/>
      <c r="DT192" s="252"/>
      <c r="DU192" s="252"/>
      <c r="DV192" s="252"/>
      <c r="DW192" s="252"/>
      <c r="DX192" s="252"/>
      <c r="DY192" s="252"/>
      <c r="DZ192" s="252"/>
      <c r="EA192" s="252"/>
      <c r="EB192" s="252"/>
      <c r="EC192" s="252"/>
      <c r="ED192" s="252"/>
      <c r="EE192" s="252"/>
      <c r="EF192" s="252"/>
      <c r="EG192" s="252"/>
      <c r="EH192" s="252"/>
      <c r="EI192" s="252"/>
      <c r="EJ192" s="252"/>
      <c r="EK192" s="252"/>
      <c r="EL192" s="252"/>
      <c r="EM192" s="252"/>
      <c r="EN192" s="252"/>
      <c r="EO192" s="252"/>
      <c r="EP192" s="252"/>
      <c r="EQ192" s="252"/>
    </row>
    <row r="193" spans="2:147" ht="12.75">
      <c r="B193" s="252"/>
      <c r="C193" s="25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c r="BZ193" s="252"/>
      <c r="CA193" s="252"/>
      <c r="CB193" s="252"/>
      <c r="CC193" s="252"/>
      <c r="CD193" s="252"/>
      <c r="CE193" s="252"/>
      <c r="CF193" s="252"/>
      <c r="CG193" s="252"/>
      <c r="CH193" s="252"/>
      <c r="CI193" s="252"/>
      <c r="CJ193" s="252"/>
      <c r="CK193" s="252"/>
      <c r="CL193" s="252"/>
      <c r="CM193" s="252"/>
      <c r="CN193" s="252"/>
      <c r="CO193" s="252"/>
      <c r="CP193" s="252"/>
      <c r="CQ193" s="252"/>
      <c r="CR193" s="252"/>
      <c r="CS193" s="252"/>
      <c r="CT193" s="252"/>
      <c r="CU193" s="252"/>
      <c r="CV193" s="252"/>
      <c r="CW193" s="252"/>
      <c r="CX193" s="252"/>
      <c r="CY193" s="252"/>
      <c r="CZ193" s="252"/>
      <c r="DA193" s="252"/>
      <c r="DB193" s="252"/>
      <c r="DC193" s="252"/>
      <c r="DD193" s="252"/>
      <c r="DE193" s="252"/>
      <c r="DF193" s="252"/>
      <c r="DG193" s="252"/>
      <c r="DH193" s="252"/>
      <c r="DI193" s="252"/>
      <c r="DJ193" s="252"/>
      <c r="DK193" s="252"/>
      <c r="DL193" s="252"/>
      <c r="DM193" s="252"/>
      <c r="DN193" s="252"/>
      <c r="DO193" s="252"/>
      <c r="DP193" s="252"/>
      <c r="DQ193" s="252"/>
      <c r="DR193" s="252"/>
      <c r="DS193" s="252"/>
      <c r="DT193" s="252"/>
      <c r="DU193" s="252"/>
      <c r="DV193" s="252"/>
      <c r="DW193" s="252"/>
      <c r="DX193" s="252"/>
      <c r="DY193" s="252"/>
      <c r="DZ193" s="252"/>
      <c r="EA193" s="252"/>
      <c r="EB193" s="252"/>
      <c r="EC193" s="252"/>
      <c r="ED193" s="252"/>
      <c r="EE193" s="252"/>
      <c r="EF193" s="252"/>
      <c r="EG193" s="252"/>
      <c r="EH193" s="252"/>
      <c r="EI193" s="252"/>
      <c r="EJ193" s="252"/>
      <c r="EK193" s="252"/>
      <c r="EL193" s="252"/>
      <c r="EM193" s="252"/>
      <c r="EN193" s="252"/>
      <c r="EO193" s="252"/>
      <c r="EP193" s="252"/>
      <c r="EQ193" s="252"/>
    </row>
    <row r="194" spans="2:147" ht="12.75">
      <c r="B194" s="252"/>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c r="AL194" s="252"/>
      <c r="AM194" s="252"/>
      <c r="AN194" s="252"/>
      <c r="AO194" s="252"/>
      <c r="AP194" s="252"/>
      <c r="AQ194" s="252"/>
      <c r="AR194" s="252"/>
      <c r="AS194" s="252"/>
      <c r="AT194" s="252"/>
      <c r="AU194" s="252"/>
      <c r="AV194" s="252"/>
      <c r="AW194" s="252"/>
      <c r="AX194" s="252"/>
      <c r="AY194" s="252"/>
      <c r="AZ194" s="252"/>
      <c r="BA194" s="252"/>
      <c r="BB194" s="252"/>
      <c r="BC194" s="252"/>
      <c r="BD194" s="252"/>
      <c r="BE194" s="252"/>
      <c r="BF194" s="252"/>
      <c r="BG194" s="252"/>
      <c r="BH194" s="252"/>
      <c r="BI194" s="252"/>
      <c r="BJ194" s="252"/>
      <c r="BK194" s="252"/>
      <c r="BL194" s="252"/>
      <c r="BM194" s="252"/>
      <c r="BN194" s="252"/>
      <c r="BO194" s="252"/>
      <c r="BP194" s="252"/>
      <c r="BQ194" s="252"/>
      <c r="BR194" s="252"/>
      <c r="BS194" s="252"/>
      <c r="BT194" s="252"/>
      <c r="BU194" s="252"/>
      <c r="BV194" s="252"/>
      <c r="BW194" s="252"/>
      <c r="BX194" s="252"/>
      <c r="BY194" s="252"/>
      <c r="BZ194" s="252"/>
      <c r="CA194" s="252"/>
      <c r="CB194" s="252"/>
      <c r="CC194" s="252"/>
      <c r="CD194" s="252"/>
      <c r="CE194" s="252"/>
      <c r="CF194" s="252"/>
      <c r="CG194" s="252"/>
      <c r="CH194" s="252"/>
      <c r="CI194" s="252"/>
      <c r="CJ194" s="252"/>
      <c r="CK194" s="252"/>
      <c r="CL194" s="252"/>
      <c r="CM194" s="252"/>
      <c r="CN194" s="252"/>
      <c r="CO194" s="252"/>
      <c r="CP194" s="252"/>
      <c r="CQ194" s="252"/>
      <c r="CR194" s="252"/>
      <c r="CS194" s="252"/>
      <c r="CT194" s="252"/>
      <c r="CU194" s="252"/>
      <c r="CV194" s="252"/>
      <c r="CW194" s="252"/>
      <c r="CX194" s="252"/>
      <c r="CY194" s="252"/>
      <c r="CZ194" s="252"/>
      <c r="DA194" s="252"/>
      <c r="DB194" s="252"/>
      <c r="DC194" s="252"/>
      <c r="DD194" s="252"/>
      <c r="DE194" s="252"/>
      <c r="DF194" s="252"/>
      <c r="DG194" s="252"/>
      <c r="DH194" s="252"/>
      <c r="DI194" s="252"/>
      <c r="DJ194" s="252"/>
      <c r="DK194" s="252"/>
      <c r="DL194" s="252"/>
      <c r="DM194" s="252"/>
      <c r="DN194" s="252"/>
      <c r="DO194" s="252"/>
      <c r="DP194" s="252"/>
      <c r="DQ194" s="252"/>
      <c r="DR194" s="252"/>
      <c r="DS194" s="252"/>
      <c r="DT194" s="252"/>
      <c r="DU194" s="252"/>
      <c r="DV194" s="252"/>
      <c r="DW194" s="252"/>
      <c r="DX194" s="252"/>
      <c r="DY194" s="252"/>
      <c r="DZ194" s="252"/>
      <c r="EA194" s="252"/>
      <c r="EB194" s="252"/>
      <c r="EC194" s="252"/>
      <c r="ED194" s="252"/>
      <c r="EE194" s="252"/>
      <c r="EF194" s="252"/>
      <c r="EG194" s="252"/>
      <c r="EH194" s="252"/>
      <c r="EI194" s="252"/>
      <c r="EJ194" s="252"/>
      <c r="EK194" s="252"/>
      <c r="EL194" s="252"/>
      <c r="EM194" s="252"/>
      <c r="EN194" s="252"/>
      <c r="EO194" s="252"/>
      <c r="EP194" s="252"/>
      <c r="EQ194" s="252"/>
    </row>
    <row r="195" spans="2:147" ht="12.75">
      <c r="B195" s="252"/>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c r="AV195" s="252"/>
      <c r="AW195" s="252"/>
      <c r="AX195" s="252"/>
      <c r="AY195" s="252"/>
      <c r="AZ195" s="252"/>
      <c r="BA195" s="252"/>
      <c r="BB195" s="252"/>
      <c r="BC195" s="252"/>
      <c r="BD195" s="252"/>
      <c r="BE195" s="252"/>
      <c r="BF195" s="252"/>
      <c r="BG195" s="252"/>
      <c r="BH195" s="252"/>
      <c r="BI195" s="252"/>
      <c r="BJ195" s="252"/>
      <c r="BK195" s="252"/>
      <c r="BL195" s="252"/>
      <c r="BM195" s="252"/>
      <c r="BN195" s="252"/>
      <c r="BO195" s="252"/>
      <c r="BP195" s="252"/>
      <c r="BQ195" s="252"/>
      <c r="BR195" s="252"/>
      <c r="BS195" s="252"/>
      <c r="BT195" s="252"/>
      <c r="BU195" s="252"/>
      <c r="BV195" s="252"/>
      <c r="BW195" s="252"/>
      <c r="BX195" s="252"/>
      <c r="BY195" s="252"/>
      <c r="BZ195" s="252"/>
      <c r="CA195" s="252"/>
      <c r="CB195" s="252"/>
      <c r="CC195" s="252"/>
      <c r="CD195" s="252"/>
      <c r="CE195" s="252"/>
      <c r="CF195" s="252"/>
      <c r="CG195" s="252"/>
      <c r="CH195" s="252"/>
      <c r="CI195" s="252"/>
      <c r="CJ195" s="252"/>
      <c r="CK195" s="252"/>
      <c r="CL195" s="252"/>
      <c r="CM195" s="252"/>
      <c r="CN195" s="252"/>
      <c r="CO195" s="252"/>
      <c r="CP195" s="252"/>
      <c r="CQ195" s="252"/>
      <c r="CR195" s="252"/>
      <c r="CS195" s="252"/>
      <c r="CT195" s="252"/>
      <c r="CU195" s="252"/>
      <c r="CV195" s="252"/>
      <c r="CW195" s="252"/>
      <c r="CX195" s="252"/>
      <c r="CY195" s="252"/>
      <c r="CZ195" s="252"/>
      <c r="DA195" s="252"/>
      <c r="DB195" s="252"/>
      <c r="DC195" s="252"/>
      <c r="DD195" s="252"/>
      <c r="DE195" s="252"/>
      <c r="DF195" s="252"/>
      <c r="DG195" s="252"/>
      <c r="DH195" s="252"/>
      <c r="DI195" s="252"/>
      <c r="DJ195" s="252"/>
      <c r="DK195" s="252"/>
      <c r="DL195" s="252"/>
      <c r="DM195" s="252"/>
      <c r="DN195" s="252"/>
      <c r="DO195" s="252"/>
      <c r="DP195" s="252"/>
      <c r="DQ195" s="252"/>
      <c r="DR195" s="252"/>
      <c r="DS195" s="252"/>
      <c r="DT195" s="252"/>
      <c r="DU195" s="252"/>
      <c r="DV195" s="252"/>
      <c r="DW195" s="252"/>
      <c r="DX195" s="252"/>
      <c r="DY195" s="252"/>
      <c r="DZ195" s="252"/>
      <c r="EA195" s="252"/>
      <c r="EB195" s="252"/>
      <c r="EC195" s="252"/>
      <c r="ED195" s="252"/>
      <c r="EE195" s="252"/>
      <c r="EF195" s="252"/>
      <c r="EG195" s="252"/>
      <c r="EH195" s="252"/>
      <c r="EI195" s="252"/>
      <c r="EJ195" s="252"/>
      <c r="EK195" s="252"/>
      <c r="EL195" s="252"/>
      <c r="EM195" s="252"/>
      <c r="EN195" s="252"/>
      <c r="EO195" s="252"/>
      <c r="EP195" s="252"/>
      <c r="EQ195" s="252"/>
    </row>
  </sheetData>
  <sheetProtection sheet="1" objects="1" scenarios="1" selectLockedCells="1"/>
  <mergeCells count="64">
    <mergeCell ref="E71:L71"/>
    <mergeCell ref="E72:L72"/>
    <mergeCell ref="E73:L73"/>
    <mergeCell ref="E74:L74"/>
    <mergeCell ref="M73:R73"/>
    <mergeCell ref="M71:R71"/>
    <mergeCell ref="M72:R72"/>
    <mergeCell ref="E65:H65"/>
    <mergeCell ref="I65:R65"/>
    <mergeCell ref="E66:H66"/>
    <mergeCell ref="I66:R66"/>
    <mergeCell ref="B68:B69"/>
    <mergeCell ref="M68:R69"/>
    <mergeCell ref="E68:L69"/>
    <mergeCell ref="B62:R62"/>
    <mergeCell ref="E64:H64"/>
    <mergeCell ref="I64:R64"/>
    <mergeCell ref="B35:B36"/>
    <mergeCell ref="E35:E36"/>
    <mergeCell ref="F35:F36"/>
    <mergeCell ref="E56:H56"/>
    <mergeCell ref="B57:R59"/>
    <mergeCell ref="R48:R53"/>
    <mergeCell ref="B49:B50"/>
    <mergeCell ref="B6:R14"/>
    <mergeCell ref="B19:G20"/>
    <mergeCell ref="B15:R18"/>
    <mergeCell ref="B21:B22"/>
    <mergeCell ref="E21:E22"/>
    <mergeCell ref="F21:F22"/>
    <mergeCell ref="K21:M21"/>
    <mergeCell ref="O21:Q21"/>
    <mergeCell ref="R20:R25"/>
    <mergeCell ref="G21:G22"/>
    <mergeCell ref="E1:L3"/>
    <mergeCell ref="M1:R3"/>
    <mergeCell ref="E4:N5"/>
    <mergeCell ref="H35:H36"/>
    <mergeCell ref="K35:M35"/>
    <mergeCell ref="R26:R27"/>
    <mergeCell ref="E28:H28"/>
    <mergeCell ref="B29:R31"/>
    <mergeCell ref="B33:G34"/>
    <mergeCell ref="R34:R39"/>
    <mergeCell ref="H21:H22"/>
    <mergeCell ref="B47:Q48"/>
    <mergeCell ref="K49:M49"/>
    <mergeCell ref="O49:Q49"/>
    <mergeCell ref="E49:E50"/>
    <mergeCell ref="F49:F50"/>
    <mergeCell ref="G49:G50"/>
    <mergeCell ref="H49:H50"/>
    <mergeCell ref="G35:G36"/>
    <mergeCell ref="O35:Q35"/>
    <mergeCell ref="B60:R60"/>
    <mergeCell ref="W31:W32"/>
    <mergeCell ref="X31:X32"/>
    <mergeCell ref="Y31:Y32"/>
    <mergeCell ref="R54:R55"/>
    <mergeCell ref="R40:R41"/>
    <mergeCell ref="E42:H42"/>
    <mergeCell ref="B43:R45"/>
    <mergeCell ref="B32:R32"/>
    <mergeCell ref="B46:R46"/>
  </mergeCells>
  <conditionalFormatting sqref="E28:H28">
    <cfRule type="expression" priority="51" dxfId="22" stopIfTrue="1">
      <formula>J28&gt;720</formula>
    </cfRule>
    <cfRule type="expression" priority="52" dxfId="21" stopIfTrue="1">
      <formula>IF(TYPE(E28)=2,TRUE())</formula>
    </cfRule>
  </conditionalFormatting>
  <conditionalFormatting sqref="R26:R27">
    <cfRule type="expression" priority="49" dxfId="2" stopIfTrue="1">
      <formula>N(R26)&gt;=55.05</formula>
    </cfRule>
  </conditionalFormatting>
  <conditionalFormatting sqref="B29:R30">
    <cfRule type="expression" priority="47" dxfId="2" stopIfTrue="1">
      <formula>N(R26)&gt;=55.05</formula>
    </cfRule>
  </conditionalFormatting>
  <conditionalFormatting sqref="R40:R41">
    <cfRule type="expression" priority="36" dxfId="2" stopIfTrue="1">
      <formula>N(R40)&gt;=70.05</formula>
    </cfRule>
  </conditionalFormatting>
  <conditionalFormatting sqref="B43:R44">
    <cfRule type="expression" priority="35" dxfId="2" stopIfTrue="1">
      <formula>N(R40)&gt;=70.05</formula>
    </cfRule>
  </conditionalFormatting>
  <conditionalFormatting sqref="E42:H42">
    <cfRule type="expression" priority="75" dxfId="22" stopIfTrue="1">
      <formula>J28&gt;720</formula>
    </cfRule>
    <cfRule type="expression" priority="76" dxfId="21" stopIfTrue="1">
      <formula>IF(TYPE(E42)=2,TRUE())</formula>
    </cfRule>
  </conditionalFormatting>
  <conditionalFormatting sqref="E56:H56">
    <cfRule type="expression" priority="79" dxfId="22" stopIfTrue="1">
      <formula>J28&gt;720</formula>
    </cfRule>
    <cfRule type="expression" priority="80" dxfId="21" stopIfTrue="1">
      <formula>IF(TYPE(E56)=2,TRUE())</formula>
    </cfRule>
  </conditionalFormatting>
  <conditionalFormatting sqref="B32:R32">
    <cfRule type="expression" priority="24" dxfId="84" stopIfTrue="1">
      <formula>OR(E23&gt;=79.95,E24&gt;=79.95,E25&gt;=79.95,E26&gt;=79.95,E27&gt;=79.95)</formula>
    </cfRule>
  </conditionalFormatting>
  <conditionalFormatting sqref="K23">
    <cfRule type="expression" priority="23" dxfId="34" stopIfTrue="1">
      <formula>E23&gt;=79.95</formula>
    </cfRule>
  </conditionalFormatting>
  <conditionalFormatting sqref="M23">
    <cfRule type="expression" priority="22" dxfId="34" stopIfTrue="1">
      <formula>E23&gt;=79.95</formula>
    </cfRule>
  </conditionalFormatting>
  <conditionalFormatting sqref="P23">
    <cfRule type="expression" priority="21" dxfId="34" stopIfTrue="1">
      <formula>E23&gt;=79.95</formula>
    </cfRule>
  </conditionalFormatting>
  <conditionalFormatting sqref="K24:K27">
    <cfRule type="expression" priority="20" dxfId="34" stopIfTrue="1">
      <formula>E24&gt;=79.95</formula>
    </cfRule>
  </conditionalFormatting>
  <conditionalFormatting sqref="M24:M27">
    <cfRule type="expression" priority="19" dxfId="34" stopIfTrue="1">
      <formula>E24&gt;=79.95</formula>
    </cfRule>
  </conditionalFormatting>
  <conditionalFormatting sqref="P24:P27">
    <cfRule type="expression" priority="18" dxfId="34" stopIfTrue="1">
      <formula>E24&gt;=79.95</formula>
    </cfRule>
  </conditionalFormatting>
  <conditionalFormatting sqref="K37:K41">
    <cfRule type="expression" priority="16" dxfId="34" stopIfTrue="1">
      <formula>E37&gt;=79.95</formula>
    </cfRule>
  </conditionalFormatting>
  <conditionalFormatting sqref="M37:M41">
    <cfRule type="expression" priority="15" dxfId="34" stopIfTrue="1">
      <formula>E37&gt;=79.95</formula>
    </cfRule>
  </conditionalFormatting>
  <conditionalFormatting sqref="P37:P41">
    <cfRule type="expression" priority="14" dxfId="34" stopIfTrue="1">
      <formula>E37&gt;=79.95</formula>
    </cfRule>
  </conditionalFormatting>
  <conditionalFormatting sqref="K51:K55">
    <cfRule type="expression" priority="12" dxfId="34" stopIfTrue="1">
      <formula>E51&gt;=79.95</formula>
    </cfRule>
  </conditionalFormatting>
  <conditionalFormatting sqref="M51:M55">
    <cfRule type="expression" priority="11" dxfId="34" stopIfTrue="1">
      <formula>E51&gt;=79.95</formula>
    </cfRule>
  </conditionalFormatting>
  <conditionalFormatting sqref="P51:P55">
    <cfRule type="expression" priority="10" dxfId="34" stopIfTrue="1">
      <formula>E51&gt;=79.95</formula>
    </cfRule>
  </conditionalFormatting>
  <conditionalFormatting sqref="B57:R58">
    <cfRule type="expression" priority="9" dxfId="30" stopIfTrue="1">
      <formula>AND(N(D56)&gt;=79.95,N(D56)&lt;84.95,J28&lt;=720)</formula>
    </cfRule>
  </conditionalFormatting>
  <conditionalFormatting sqref="B57:R59">
    <cfRule type="expression" priority="8" dxfId="31" stopIfTrue="1">
      <formula>AND(N(D56)&gt;=84.95,J28&lt;=720)</formula>
    </cfRule>
  </conditionalFormatting>
  <conditionalFormatting sqref="R54:R55">
    <cfRule type="expression" priority="5" dxfId="31" stopIfTrue="1">
      <formula>AND(N(D56)&gt;=84.95,J28&lt;=720)</formula>
    </cfRule>
    <cfRule type="expression" priority="6" dxfId="30" stopIfTrue="1">
      <formula>AND(N(D56)&gt;=79.95,N(D56)&lt;84.95,J28&lt;=720)</formula>
    </cfRule>
  </conditionalFormatting>
  <conditionalFormatting sqref="B60:R60 B46:R46">
    <cfRule type="expression" priority="1" dxfId="84" stopIfTrue="1">
      <formula>OR(E37&gt;=79.95,E38&gt;=79.95,E39&gt;=79.95,E40&gt;=79.95,E41&gt;=79.95)</formula>
    </cfRule>
  </conditionalFormatting>
  <dataValidations count="5">
    <dataValidation type="decimal" allowBlank="1" showInputMessage="1" showErrorMessage="1" sqref="E51:F55 E37:F41 E23:F27">
      <formula1>0</formula1>
      <formula2>146.8</formula2>
    </dataValidation>
    <dataValidation type="whole" allowBlank="1" showInputMessage="1" showErrorMessage="1" sqref="H51:H55 H23:H27 H37:H41">
      <formula1>0</formula1>
      <formula2>60</formula2>
    </dataValidation>
    <dataValidation type="whole" allowBlank="1" showInputMessage="1" showErrorMessage="1" sqref="G23:G27 G37:G41 G51:G55">
      <formula1>0</formula1>
      <formula2>11</formula2>
    </dataValidation>
    <dataValidation type="list" allowBlank="1" showInputMessage="1" showErrorMessage="1" sqref="L23:L27 L37:L41 L51:L55">
      <formula1>"0,3,6"</formula1>
    </dataValidation>
    <dataValidation operator="lessThanOrEqual" allowBlank="1" showInputMessage="1" showErrorMessage="1" sqref="E71:H73 M71:R73"/>
  </dataValidations>
  <printOptions/>
  <pageMargins left="0.7086614173228347" right="0.7086614173228347" top="0.7874015748031497" bottom="0.7874015748031497" header="0.31496062992125984" footer="0.31496062992125984"/>
  <pageSetup horizontalDpi="600" verticalDpi="600" orientation="portrait" paperSize="9" scale="53" r:id="rId3"/>
  <colBreaks count="1" manualBreakCount="1">
    <brk id="21" max="194" man="1"/>
  </colBreaks>
  <drawing r:id="rId2"/>
  <legacyDrawing r:id="rId1"/>
</worksheet>
</file>

<file path=xl/worksheets/sheet7.xml><?xml version="1.0" encoding="utf-8"?>
<worksheet xmlns="http://schemas.openxmlformats.org/spreadsheetml/2006/main" xmlns:r="http://schemas.openxmlformats.org/officeDocument/2006/relationships">
  <sheetPr codeName="Tabelle4"/>
  <dimension ref="A1:N52"/>
  <sheetViews>
    <sheetView showRowColHeaders="0" workbookViewId="0" topLeftCell="A1">
      <selection activeCell="M56" sqref="M56"/>
    </sheetView>
  </sheetViews>
  <sheetFormatPr defaultColWidth="11.421875" defaultRowHeight="12.75"/>
  <cols>
    <col min="1" max="1" width="9.7109375" style="0" customWidth="1"/>
    <col min="2" max="2" width="0.5625" style="0" customWidth="1"/>
    <col min="3" max="13" width="10.7109375" style="0" customWidth="1"/>
  </cols>
  <sheetData>
    <row r="1" spans="3:14" ht="15.75">
      <c r="C1" s="129"/>
      <c r="D1" s="630" t="s">
        <v>228</v>
      </c>
      <c r="E1" s="405"/>
      <c r="F1" s="405"/>
      <c r="G1" s="405"/>
      <c r="H1" s="405"/>
      <c r="I1" s="405"/>
      <c r="J1" s="405"/>
      <c r="K1" s="405"/>
      <c r="L1" s="10"/>
      <c r="M1" s="14">
        <f ca="1">TODAY()</f>
        <v>43782</v>
      </c>
      <c r="N1" s="11"/>
    </row>
    <row r="2" spans="3:13" ht="18" customHeight="1" thickBot="1">
      <c r="C2" s="130" t="s">
        <v>258</v>
      </c>
      <c r="D2" s="631"/>
      <c r="E2" s="631"/>
      <c r="F2" s="631"/>
      <c r="G2" s="631"/>
      <c r="H2" s="631"/>
      <c r="I2" s="631"/>
      <c r="J2" s="631"/>
      <c r="K2" s="631"/>
      <c r="L2" s="10"/>
      <c r="M2" s="10"/>
    </row>
    <row r="3" spans="1:13" ht="12.75">
      <c r="A3" s="636" t="s">
        <v>80</v>
      </c>
      <c r="B3" s="637"/>
      <c r="C3" s="637"/>
      <c r="D3" s="637"/>
      <c r="E3" s="638"/>
      <c r="F3" s="639" t="str">
        <f>IF(Beurteilungspegel!I64&lt;=0," ",Beurteilungspegel!I64)</f>
        <v> </v>
      </c>
      <c r="G3" s="640" t="e">
        <f>IF(#REF!&lt;=0," ",#REF!)</f>
        <v>#REF!</v>
      </c>
      <c r="H3" s="640" t="e">
        <f>IF(#REF!&lt;=0," ",#REF!)</f>
        <v>#REF!</v>
      </c>
      <c r="I3" s="640" t="e">
        <f>IF(#REF!&lt;=0," ",#REF!)</f>
        <v>#REF!</v>
      </c>
      <c r="J3" s="640" t="e">
        <f>IF(#REF!&lt;=0," ",#REF!)</f>
        <v>#REF!</v>
      </c>
      <c r="K3" s="640" t="e">
        <f>IF(#REF!&lt;=0," ",#REF!)</f>
        <v>#REF!</v>
      </c>
      <c r="L3" s="640" t="e">
        <f>IF(#REF!&lt;=0," ",#REF!)</f>
        <v>#REF!</v>
      </c>
      <c r="M3" s="641" t="e">
        <f>IF(#REF!&lt;=0," ",#REF!)</f>
        <v>#REF!</v>
      </c>
    </row>
    <row r="4" spans="1:13" ht="12.75">
      <c r="A4" s="642" t="s">
        <v>81</v>
      </c>
      <c r="B4" s="332"/>
      <c r="C4" s="332"/>
      <c r="D4" s="332"/>
      <c r="E4" s="643"/>
      <c r="F4" s="613" t="str">
        <f>IF(Beurteilungspegel!I65&lt;=0," ",Beurteilungspegel!I65)</f>
        <v> </v>
      </c>
      <c r="G4" s="601" t="e">
        <f>IF(#REF!&lt;=0," ",#REF!)</f>
        <v>#REF!</v>
      </c>
      <c r="H4" s="601" t="e">
        <f>IF(#REF!&lt;=0," ",#REF!)</f>
        <v>#REF!</v>
      </c>
      <c r="I4" s="601" t="e">
        <f>IF(#REF!&lt;=0," ",#REF!)</f>
        <v>#REF!</v>
      </c>
      <c r="J4" s="601" t="e">
        <f>IF(#REF!&lt;=0," ",#REF!)</f>
        <v>#REF!</v>
      </c>
      <c r="K4" s="601" t="e">
        <f>IF(#REF!&lt;=0," ",#REF!)</f>
        <v>#REF!</v>
      </c>
      <c r="L4" s="601" t="e">
        <f>IF(#REF!&lt;=0," ",#REF!)</f>
        <v>#REF!</v>
      </c>
      <c r="M4" s="602" t="e">
        <f>IF(#REF!&lt;=0," ",#REF!)</f>
        <v>#REF!</v>
      </c>
    </row>
    <row r="5" spans="1:13" ht="13.5" thickBot="1">
      <c r="A5" s="644" t="s">
        <v>82</v>
      </c>
      <c r="B5" s="645"/>
      <c r="C5" s="645"/>
      <c r="D5" s="645"/>
      <c r="E5" s="646"/>
      <c r="F5" s="616" t="str">
        <f>IF(Beurteilungspegel!I66&lt;=0," ",Beurteilungspegel!I66)</f>
        <v> </v>
      </c>
      <c r="G5" s="603" t="e">
        <f>IF(#REF!&lt;=0," ",#REF!)</f>
        <v>#REF!</v>
      </c>
      <c r="H5" s="603" t="e">
        <f>IF(#REF!&lt;=0," ",#REF!)</f>
        <v>#REF!</v>
      </c>
      <c r="I5" s="603" t="e">
        <f>IF(#REF!&lt;=0," ",#REF!)</f>
        <v>#REF!</v>
      </c>
      <c r="J5" s="603" t="e">
        <f>IF(#REF!&lt;=0," ",#REF!)</f>
        <v>#REF!</v>
      </c>
      <c r="K5" s="603" t="e">
        <f>IF(#REF!&lt;=0," ",#REF!)</f>
        <v>#REF!</v>
      </c>
      <c r="L5" s="603" t="e">
        <f>IF(#REF!&lt;=0," ",#REF!)</f>
        <v>#REF!</v>
      </c>
      <c r="M5" s="604" t="e">
        <f>IF(#REF!&lt;=0," ",#REF!)</f>
        <v>#REF!</v>
      </c>
    </row>
    <row r="6" spans="1:13" ht="4.5" customHeight="1" thickBot="1">
      <c r="A6" s="12"/>
      <c r="B6" s="13"/>
      <c r="C6" s="13"/>
      <c r="D6" s="13"/>
      <c r="E6" s="13"/>
      <c r="F6" s="13"/>
      <c r="G6" s="13"/>
      <c r="H6" s="13"/>
      <c r="I6" s="13"/>
      <c r="J6" s="13"/>
      <c r="K6" s="13"/>
      <c r="L6" s="13"/>
      <c r="M6" s="13"/>
    </row>
    <row r="7" spans="1:13" ht="12.75">
      <c r="A7" s="862" t="s">
        <v>229</v>
      </c>
      <c r="B7" s="13"/>
      <c r="C7" s="870" t="s">
        <v>225</v>
      </c>
      <c r="D7" s="871"/>
      <c r="E7" s="871"/>
      <c r="F7" s="565"/>
      <c r="G7" s="565"/>
      <c r="H7" s="565"/>
      <c r="I7" s="872"/>
      <c r="J7" s="874" t="s">
        <v>227</v>
      </c>
      <c r="K7" s="875"/>
      <c r="L7" s="875"/>
      <c r="M7" s="766"/>
    </row>
    <row r="8" spans="1:13" ht="12.75">
      <c r="A8" s="869"/>
      <c r="B8" s="13"/>
      <c r="C8" s="873"/>
      <c r="D8" s="513"/>
      <c r="E8" s="513"/>
      <c r="F8" s="513"/>
      <c r="G8" s="513"/>
      <c r="H8" s="513"/>
      <c r="I8" s="344"/>
      <c r="J8" s="499"/>
      <c r="K8" s="500"/>
      <c r="L8" s="500"/>
      <c r="M8" s="876"/>
    </row>
    <row r="9" spans="1:13" ht="12.75">
      <c r="A9" s="104" t="s">
        <v>222</v>
      </c>
      <c r="B9" s="13"/>
      <c r="C9" s="605" t="str">
        <f>IF(Beurteilungspegel!E71&lt;=0," ",Beurteilungspegel!E71)</f>
        <v> </v>
      </c>
      <c r="D9" s="606"/>
      <c r="E9" s="606"/>
      <c r="F9" s="877"/>
      <c r="G9" s="877"/>
      <c r="H9" s="877"/>
      <c r="I9" s="607"/>
      <c r="J9" s="601" t="str">
        <f>IF(Beurteilungspegel!M71&lt;=0," ",Beurteilungspegel!M71)</f>
        <v> </v>
      </c>
      <c r="K9" s="601"/>
      <c r="L9" s="601"/>
      <c r="M9" s="602"/>
    </row>
    <row r="10" spans="1:13" ht="12.75">
      <c r="A10" s="104" t="s">
        <v>223</v>
      </c>
      <c r="B10" s="13"/>
      <c r="C10" s="605" t="str">
        <f>IF(Beurteilungspegel!E72&lt;=0," ",Beurteilungspegel!E72)</f>
        <v> </v>
      </c>
      <c r="D10" s="606"/>
      <c r="E10" s="606"/>
      <c r="F10" s="877"/>
      <c r="G10" s="877"/>
      <c r="H10" s="877"/>
      <c r="I10" s="607"/>
      <c r="J10" s="601" t="str">
        <f>IF(Beurteilungspegel!M72&lt;=0," ",Beurteilungspegel!M72)</f>
        <v> </v>
      </c>
      <c r="K10" s="601"/>
      <c r="L10" s="601"/>
      <c r="M10" s="602"/>
    </row>
    <row r="11" spans="1:13" ht="12.75">
      <c r="A11" s="104" t="s">
        <v>224</v>
      </c>
      <c r="B11" s="13"/>
      <c r="C11" s="605" t="str">
        <f>IF(Beurteilungspegel!E73&lt;=0," ",Beurteilungspegel!E73)</f>
        <v> </v>
      </c>
      <c r="D11" s="606"/>
      <c r="E11" s="606"/>
      <c r="F11" s="877"/>
      <c r="G11" s="877"/>
      <c r="H11" s="877"/>
      <c r="I11" s="607"/>
      <c r="J11" s="601" t="str">
        <f>IF(Beurteilungspegel!M73&lt;=0," ",Beurteilungspegel!M73)</f>
        <v> </v>
      </c>
      <c r="K11" s="601"/>
      <c r="L11" s="601"/>
      <c r="M11" s="602"/>
    </row>
    <row r="12" spans="1:13" ht="12.75">
      <c r="A12" s="858" t="s">
        <v>209</v>
      </c>
      <c r="B12" s="859"/>
      <c r="C12" s="859"/>
      <c r="D12" s="859"/>
      <c r="E12" s="859"/>
      <c r="F12" s="859"/>
      <c r="G12" s="859"/>
      <c r="H12" s="859"/>
      <c r="I12" s="859"/>
      <c r="J12" s="859"/>
      <c r="K12" s="859"/>
      <c r="L12" s="859"/>
      <c r="M12" s="860"/>
    </row>
    <row r="13" spans="1:13" ht="13.5" thickBot="1">
      <c r="A13" s="861"/>
      <c r="B13" s="859"/>
      <c r="C13" s="859"/>
      <c r="D13" s="859"/>
      <c r="E13" s="859"/>
      <c r="F13" s="859"/>
      <c r="G13" s="859"/>
      <c r="H13" s="859"/>
      <c r="I13" s="859"/>
      <c r="J13" s="859"/>
      <c r="K13" s="859"/>
      <c r="L13" s="859"/>
      <c r="M13" s="860"/>
    </row>
    <row r="14" spans="1:13" ht="12.75" customHeight="1">
      <c r="A14" s="862" t="s">
        <v>210</v>
      </c>
      <c r="B14" s="13"/>
      <c r="C14" s="864" t="s">
        <v>71</v>
      </c>
      <c r="D14" s="864" t="s">
        <v>211</v>
      </c>
      <c r="E14" s="864" t="s">
        <v>9</v>
      </c>
      <c r="F14" s="864" t="s">
        <v>10</v>
      </c>
      <c r="G14" s="866" t="s">
        <v>213</v>
      </c>
      <c r="H14" s="618"/>
      <c r="I14" s="576"/>
      <c r="J14" s="867" t="s">
        <v>233</v>
      </c>
      <c r="K14" s="843" t="s">
        <v>254</v>
      </c>
      <c r="L14" s="618"/>
      <c r="M14" s="576"/>
    </row>
    <row r="15" spans="1:13" ht="12.75" customHeight="1">
      <c r="A15" s="863"/>
      <c r="B15" s="13"/>
      <c r="C15" s="865"/>
      <c r="D15" s="865"/>
      <c r="E15" s="865"/>
      <c r="F15" s="865"/>
      <c r="G15" s="121" t="s">
        <v>231</v>
      </c>
      <c r="H15" s="249" t="s">
        <v>232</v>
      </c>
      <c r="I15" s="122" t="s">
        <v>216</v>
      </c>
      <c r="J15" s="868"/>
      <c r="K15" s="567"/>
      <c r="L15" s="431"/>
      <c r="M15" s="619"/>
    </row>
    <row r="16" spans="1:13" ht="12.75" customHeight="1">
      <c r="A16" s="104">
        <v>1</v>
      </c>
      <c r="B16" s="13"/>
      <c r="C16" s="106" t="str">
        <f>IF(Beurteilungspegel!E23&lt;=0," ",Beurteilungspegel!E23)</f>
        <v> </v>
      </c>
      <c r="D16" s="106" t="str">
        <f>IF(Beurteilungspegel!F23&lt;=0," ",Beurteilungspegel!F23)</f>
        <v> </v>
      </c>
      <c r="E16" s="106" t="str">
        <f>IF(Beurteilungspegel!G23&lt;=0," ",Beurteilungspegel!G23)</f>
        <v> </v>
      </c>
      <c r="F16" s="106" t="str">
        <f>IF(Beurteilungspegel!H23&lt;=0," ",Beurteilungspegel!H23)</f>
        <v> </v>
      </c>
      <c r="G16" s="106" t="str">
        <f>IF(Beurteilungspegel!K23&lt;=0," ",Beurteilungspegel!K23)</f>
        <v> </v>
      </c>
      <c r="H16" s="250" t="str">
        <f>IF(Beurteilungspegel!L23&lt;=0," ",Beurteilungspegel!L23)</f>
        <v> </v>
      </c>
      <c r="I16" s="106" t="str">
        <f>IF(Beurteilungspegel!M23&lt;=0," ",Beurteilungspegel!M23)</f>
        <v> </v>
      </c>
      <c r="J16" s="106" t="str">
        <f>IF(Beurteilungspegel!P23&lt;=0," ",Beurteilungspegel!P23)</f>
        <v> </v>
      </c>
      <c r="K16" s="567"/>
      <c r="L16" s="431"/>
      <c r="M16" s="619"/>
    </row>
    <row r="17" spans="1:13" ht="12.75" customHeight="1">
      <c r="A17" s="104">
        <v>2</v>
      </c>
      <c r="B17" s="13"/>
      <c r="C17" s="106" t="str">
        <f>IF(Beurteilungspegel!E24&lt;=0," ",Beurteilungspegel!E24)</f>
        <v> </v>
      </c>
      <c r="D17" s="106" t="str">
        <f>IF(Beurteilungspegel!F24&lt;=0," ",Beurteilungspegel!F24)</f>
        <v> </v>
      </c>
      <c r="E17" s="106" t="str">
        <f>IF(Beurteilungspegel!G24&lt;=0," ",Beurteilungspegel!G24)</f>
        <v> </v>
      </c>
      <c r="F17" s="106" t="str">
        <f>IF(Beurteilungspegel!H24&lt;=0," ",Beurteilungspegel!H24)</f>
        <v> </v>
      </c>
      <c r="G17" s="106" t="str">
        <f>IF(Beurteilungspegel!K24&lt;=0," ",Beurteilungspegel!K24)</f>
        <v> </v>
      </c>
      <c r="H17" s="250" t="str">
        <f>IF(Beurteilungspegel!L24&lt;=0," ",Beurteilungspegel!L24)</f>
        <v> </v>
      </c>
      <c r="I17" s="106" t="str">
        <f>IF(Beurteilungspegel!M24&lt;=0," ",Beurteilungspegel!M24)</f>
        <v> </v>
      </c>
      <c r="J17" s="106" t="str">
        <f>IF(Beurteilungspegel!P24&lt;=0," ",Beurteilungspegel!P24)</f>
        <v> </v>
      </c>
      <c r="K17" s="567"/>
      <c r="L17" s="431"/>
      <c r="M17" s="619"/>
    </row>
    <row r="18" spans="1:13" ht="12.75" customHeight="1">
      <c r="A18" s="104">
        <v>3</v>
      </c>
      <c r="B18" s="13"/>
      <c r="C18" s="106" t="str">
        <f>IF(Beurteilungspegel!E25&lt;=0," ",Beurteilungspegel!E25)</f>
        <v> </v>
      </c>
      <c r="D18" s="106" t="str">
        <f>IF(Beurteilungspegel!F25&lt;=0," ",Beurteilungspegel!F25)</f>
        <v> </v>
      </c>
      <c r="E18" s="106" t="str">
        <f>IF(Beurteilungspegel!G25&lt;=0," ",Beurteilungspegel!G25)</f>
        <v> </v>
      </c>
      <c r="F18" s="106" t="str">
        <f>IF(Beurteilungspegel!H25&lt;=0," ",Beurteilungspegel!H25)</f>
        <v> </v>
      </c>
      <c r="G18" s="106" t="str">
        <f>IF(Beurteilungspegel!K25&lt;=0," ",Beurteilungspegel!K25)</f>
        <v> </v>
      </c>
      <c r="H18" s="250" t="str">
        <f>IF(Beurteilungspegel!L25&lt;=0," ",Beurteilungspegel!L25)</f>
        <v> </v>
      </c>
      <c r="I18" s="106" t="str">
        <f>IF(Beurteilungspegel!M25&lt;=0," ",Beurteilungspegel!M25)</f>
        <v> </v>
      </c>
      <c r="J18" s="106" t="str">
        <f>IF(Beurteilungspegel!P25&lt;=0," ",Beurteilungspegel!P25)</f>
        <v> </v>
      </c>
      <c r="K18" s="844" t="s">
        <v>234</v>
      </c>
      <c r="L18" s="847" t="str">
        <f>IF(Beurteilungspegel!R26&lt;=0," ",Beurteilungspegel!R26)</f>
        <v> </v>
      </c>
      <c r="M18" s="849" t="s">
        <v>53</v>
      </c>
    </row>
    <row r="19" spans="1:13" ht="12.75" customHeight="1">
      <c r="A19" s="104">
        <v>4</v>
      </c>
      <c r="B19" s="13"/>
      <c r="C19" s="106" t="str">
        <f>IF(Beurteilungspegel!E26&lt;=0," ",Beurteilungspegel!E26)</f>
        <v> </v>
      </c>
      <c r="D19" s="106" t="str">
        <f>IF(Beurteilungspegel!F26&lt;=0," ",Beurteilungspegel!F26)</f>
        <v> </v>
      </c>
      <c r="E19" s="106" t="str">
        <f>IF(Beurteilungspegel!G26&lt;=0," ",Beurteilungspegel!G26)</f>
        <v> </v>
      </c>
      <c r="F19" s="106" t="str">
        <f>IF(Beurteilungspegel!H26&lt;=0," ",Beurteilungspegel!H26)</f>
        <v> </v>
      </c>
      <c r="G19" s="106" t="str">
        <f>IF(Beurteilungspegel!K26&lt;=0," ",Beurteilungspegel!K26)</f>
        <v> </v>
      </c>
      <c r="H19" s="250" t="str">
        <f>IF(Beurteilungspegel!L26&lt;=0," ",Beurteilungspegel!L26)</f>
        <v> </v>
      </c>
      <c r="I19" s="106" t="str">
        <f>IF(Beurteilungspegel!M26&lt;=0," ",Beurteilungspegel!M26)</f>
        <v> </v>
      </c>
      <c r="J19" s="106" t="str">
        <f>IF(Beurteilungspegel!P26&lt;=0," ",Beurteilungspegel!P26)</f>
        <v> </v>
      </c>
      <c r="K19" s="845"/>
      <c r="L19" s="569"/>
      <c r="M19" s="850"/>
    </row>
    <row r="20" spans="1:13" ht="12.75" customHeight="1" thickBot="1">
      <c r="A20" s="105">
        <v>5</v>
      </c>
      <c r="B20" s="13"/>
      <c r="C20" s="106" t="str">
        <f>IF(Beurteilungspegel!E27&lt;=0," ",Beurteilungspegel!E27)</f>
        <v> </v>
      </c>
      <c r="D20" s="106" t="str">
        <f>IF(Beurteilungspegel!F27&lt;=0," ",Beurteilungspegel!F27)</f>
        <v> </v>
      </c>
      <c r="E20" s="106" t="str">
        <f>IF(Beurteilungspegel!G27&lt;=0," ",Beurteilungspegel!G27)</f>
        <v> </v>
      </c>
      <c r="F20" s="106" t="str">
        <f>IF(Beurteilungspegel!H27&lt;=0," ",Beurteilungspegel!H27)</f>
        <v> </v>
      </c>
      <c r="G20" s="106" t="str">
        <f>IF(Beurteilungspegel!K27&lt;=0," ",Beurteilungspegel!K27)</f>
        <v> </v>
      </c>
      <c r="H20" s="250" t="str">
        <f>IF(Beurteilungspegel!L27&lt;=0," ",Beurteilungspegel!L27)</f>
        <v> </v>
      </c>
      <c r="I20" s="106" t="str">
        <f>IF(Beurteilungspegel!M27&lt;=0," ",Beurteilungspegel!M27)</f>
        <v> </v>
      </c>
      <c r="J20" s="106" t="str">
        <f>IF(Beurteilungspegel!P27&lt;=0," ",Beurteilungspegel!P27)</f>
        <v> </v>
      </c>
      <c r="K20" s="846"/>
      <c r="L20" s="848"/>
      <c r="M20" s="851"/>
    </row>
    <row r="21" spans="1:13" ht="4.5" customHeight="1" thickBot="1">
      <c r="A21" s="13"/>
      <c r="B21" s="13"/>
      <c r="C21" s="13"/>
      <c r="D21" s="13"/>
      <c r="E21" s="13"/>
      <c r="F21" s="13"/>
      <c r="G21" s="13"/>
      <c r="H21" s="13"/>
      <c r="I21" s="13"/>
      <c r="J21" s="13"/>
      <c r="K21" s="13"/>
      <c r="L21" s="13"/>
      <c r="M21" s="13"/>
    </row>
    <row r="22" spans="1:13" ht="12.75">
      <c r="A22" s="554" t="str">
        <f>IF(Beurteilungspegel!B29&lt;=0," ",Beurteilungspegel!B29)</f>
        <v> </v>
      </c>
      <c r="B22" s="789"/>
      <c r="C22" s="789"/>
      <c r="D22" s="789"/>
      <c r="E22" s="789"/>
      <c r="F22" s="789"/>
      <c r="G22" s="789"/>
      <c r="H22" s="789"/>
      <c r="I22" s="789"/>
      <c r="J22" s="789"/>
      <c r="K22" s="789"/>
      <c r="L22" s="789"/>
      <c r="M22" s="763"/>
    </row>
    <row r="23" spans="1:13" ht="12.75">
      <c r="A23" s="852"/>
      <c r="B23" s="853"/>
      <c r="C23" s="853"/>
      <c r="D23" s="853"/>
      <c r="E23" s="853"/>
      <c r="F23" s="853"/>
      <c r="G23" s="853"/>
      <c r="H23" s="853"/>
      <c r="I23" s="853"/>
      <c r="J23" s="853"/>
      <c r="K23" s="853"/>
      <c r="L23" s="853"/>
      <c r="M23" s="854"/>
    </row>
    <row r="24" spans="1:13" ht="13.5" thickBot="1">
      <c r="A24" s="855"/>
      <c r="B24" s="856"/>
      <c r="C24" s="856"/>
      <c r="D24" s="856"/>
      <c r="E24" s="856"/>
      <c r="F24" s="856"/>
      <c r="G24" s="856"/>
      <c r="H24" s="856"/>
      <c r="I24" s="856"/>
      <c r="J24" s="856"/>
      <c r="K24" s="856"/>
      <c r="L24" s="856"/>
      <c r="M24" s="857"/>
    </row>
    <row r="25" ht="4.5" customHeight="1"/>
    <row r="26" spans="1:13" ht="12.75">
      <c r="A26" s="858" t="s">
        <v>217</v>
      </c>
      <c r="B26" s="859"/>
      <c r="C26" s="859"/>
      <c r="D26" s="859"/>
      <c r="E26" s="859"/>
      <c r="F26" s="859"/>
      <c r="G26" s="859"/>
      <c r="H26" s="859"/>
      <c r="I26" s="859"/>
      <c r="J26" s="859"/>
      <c r="K26" s="859"/>
      <c r="L26" s="859"/>
      <c r="M26" s="860"/>
    </row>
    <row r="27" spans="1:13" ht="13.5" thickBot="1">
      <c r="A27" s="861"/>
      <c r="B27" s="859"/>
      <c r="C27" s="859"/>
      <c r="D27" s="859"/>
      <c r="E27" s="859"/>
      <c r="F27" s="859"/>
      <c r="G27" s="859"/>
      <c r="H27" s="859"/>
      <c r="I27" s="859"/>
      <c r="J27" s="859"/>
      <c r="K27" s="859"/>
      <c r="L27" s="859"/>
      <c r="M27" s="860"/>
    </row>
    <row r="28" spans="1:13" ht="12.75" customHeight="1">
      <c r="A28" s="862" t="s">
        <v>210</v>
      </c>
      <c r="B28" s="13"/>
      <c r="C28" s="864" t="s">
        <v>71</v>
      </c>
      <c r="D28" s="864" t="s">
        <v>211</v>
      </c>
      <c r="E28" s="864" t="s">
        <v>9</v>
      </c>
      <c r="F28" s="864" t="s">
        <v>10</v>
      </c>
      <c r="G28" s="866" t="s">
        <v>213</v>
      </c>
      <c r="H28" s="618"/>
      <c r="I28" s="576"/>
      <c r="J28" s="867" t="s">
        <v>233</v>
      </c>
      <c r="K28" s="843" t="s">
        <v>254</v>
      </c>
      <c r="L28" s="618"/>
      <c r="M28" s="576"/>
    </row>
    <row r="29" spans="1:13" ht="14.25">
      <c r="A29" s="863"/>
      <c r="B29" s="13"/>
      <c r="C29" s="865"/>
      <c r="D29" s="865"/>
      <c r="E29" s="865"/>
      <c r="F29" s="865"/>
      <c r="G29" s="121" t="s">
        <v>231</v>
      </c>
      <c r="H29" s="249" t="s">
        <v>232</v>
      </c>
      <c r="I29" s="122" t="s">
        <v>216</v>
      </c>
      <c r="J29" s="868"/>
      <c r="K29" s="567"/>
      <c r="L29" s="431"/>
      <c r="M29" s="619"/>
    </row>
    <row r="30" spans="1:13" ht="12.75">
      <c r="A30" s="104">
        <v>1</v>
      </c>
      <c r="B30" s="13"/>
      <c r="C30" s="106" t="str">
        <f>IF(Beurteilungspegel!E37&lt;=0," ",Beurteilungspegel!E37)</f>
        <v> </v>
      </c>
      <c r="D30" s="106" t="str">
        <f>IF(Beurteilungspegel!F37&lt;=0," ",Beurteilungspegel!F37)</f>
        <v> </v>
      </c>
      <c r="E30" s="106" t="str">
        <f>IF(Beurteilungspegel!G37&lt;=0," ",Beurteilungspegel!G37)</f>
        <v> </v>
      </c>
      <c r="F30" s="106" t="str">
        <f>IF(Beurteilungspegel!H37&lt;=0," ",Beurteilungspegel!H37)</f>
        <v> </v>
      </c>
      <c r="G30" s="106" t="str">
        <f>IF(Beurteilungspegel!K37&lt;=0," ",Beurteilungspegel!K37)</f>
        <v> </v>
      </c>
      <c r="H30" s="250" t="str">
        <f>IF(Beurteilungspegel!L37&lt;=0," ",Beurteilungspegel!L37)</f>
        <v> </v>
      </c>
      <c r="I30" s="106" t="str">
        <f>IF(Beurteilungspegel!M37&lt;=0," ",Beurteilungspegel!M37)</f>
        <v> </v>
      </c>
      <c r="J30" s="106" t="str">
        <f>IF(Beurteilungspegel!P37&lt;=0," ",Beurteilungspegel!P37)</f>
        <v> </v>
      </c>
      <c r="K30" s="567"/>
      <c r="L30" s="431"/>
      <c r="M30" s="619"/>
    </row>
    <row r="31" spans="1:13" ht="12.75">
      <c r="A31" s="104">
        <v>2</v>
      </c>
      <c r="B31" s="13"/>
      <c r="C31" s="106" t="str">
        <f>IF(Beurteilungspegel!E38&lt;=0," ",Beurteilungspegel!E38)</f>
        <v> </v>
      </c>
      <c r="D31" s="106" t="str">
        <f>IF(Beurteilungspegel!F38&lt;=0," ",Beurteilungspegel!F38)</f>
        <v> </v>
      </c>
      <c r="E31" s="106" t="str">
        <f>IF(Beurteilungspegel!G38&lt;=0," ",Beurteilungspegel!G38)</f>
        <v> </v>
      </c>
      <c r="F31" s="106" t="str">
        <f>IF(Beurteilungspegel!H38&lt;=0," ",Beurteilungspegel!H38)</f>
        <v> </v>
      </c>
      <c r="G31" s="106" t="str">
        <f>IF(Beurteilungspegel!K38&lt;=0," ",Beurteilungspegel!K38)</f>
        <v> </v>
      </c>
      <c r="H31" s="250" t="str">
        <f>IF(Beurteilungspegel!L38&lt;=0," ",Beurteilungspegel!L38)</f>
        <v> </v>
      </c>
      <c r="I31" s="106" t="str">
        <f>IF(Beurteilungspegel!M38&lt;=0," ",Beurteilungspegel!M38)</f>
        <v> </v>
      </c>
      <c r="J31" s="106" t="str">
        <f>IF(Beurteilungspegel!P38&lt;=0," ",Beurteilungspegel!P38)</f>
        <v> </v>
      </c>
      <c r="K31" s="567"/>
      <c r="L31" s="431"/>
      <c r="M31" s="619"/>
    </row>
    <row r="32" spans="1:13" ht="12.75">
      <c r="A32" s="104">
        <v>3</v>
      </c>
      <c r="B32" s="13"/>
      <c r="C32" s="106" t="str">
        <f>IF(Beurteilungspegel!E39&lt;=0," ",Beurteilungspegel!E39)</f>
        <v> </v>
      </c>
      <c r="D32" s="106" t="str">
        <f>IF(Beurteilungspegel!F39&lt;=0," ",Beurteilungspegel!F39)</f>
        <v> </v>
      </c>
      <c r="E32" s="106" t="str">
        <f>IF(Beurteilungspegel!G39&lt;=0," ",Beurteilungspegel!G39)</f>
        <v> </v>
      </c>
      <c r="F32" s="106" t="str">
        <f>IF(Beurteilungspegel!H39&lt;=0," ",Beurteilungspegel!H39)</f>
        <v> </v>
      </c>
      <c r="G32" s="106" t="str">
        <f>IF(Beurteilungspegel!K39&lt;=0," ",Beurteilungspegel!K39)</f>
        <v> </v>
      </c>
      <c r="H32" s="250" t="str">
        <f>IF(Beurteilungspegel!L39&lt;=0," ",Beurteilungspegel!L39)</f>
        <v> </v>
      </c>
      <c r="I32" s="106" t="str">
        <f>IF(Beurteilungspegel!M39&lt;=0," ",Beurteilungspegel!M39)</f>
        <v> </v>
      </c>
      <c r="J32" s="106" t="str">
        <f>IF(Beurteilungspegel!P39&lt;=0," ",Beurteilungspegel!P39)</f>
        <v> </v>
      </c>
      <c r="K32" s="844" t="s">
        <v>234</v>
      </c>
      <c r="L32" s="847" t="str">
        <f>IF(Beurteilungspegel!R40&lt;=0," ",Beurteilungspegel!R40)</f>
        <v> </v>
      </c>
      <c r="M32" s="849" t="s">
        <v>53</v>
      </c>
    </row>
    <row r="33" spans="1:13" ht="12.75">
      <c r="A33" s="104">
        <v>4</v>
      </c>
      <c r="B33" s="13"/>
      <c r="C33" s="106" t="str">
        <f>IF(Beurteilungspegel!E40&lt;=0," ",Beurteilungspegel!E40)</f>
        <v> </v>
      </c>
      <c r="D33" s="106" t="str">
        <f>IF(Beurteilungspegel!F40&lt;=0," ",Beurteilungspegel!F40)</f>
        <v> </v>
      </c>
      <c r="E33" s="106" t="str">
        <f>IF(Beurteilungspegel!G40&lt;=0," ",Beurteilungspegel!G40)</f>
        <v> </v>
      </c>
      <c r="F33" s="106" t="str">
        <f>IF(Beurteilungspegel!H40&lt;=0," ",Beurteilungspegel!H40)</f>
        <v> </v>
      </c>
      <c r="G33" s="106" t="str">
        <f>IF(Beurteilungspegel!K40&lt;=0," ",Beurteilungspegel!K40)</f>
        <v> </v>
      </c>
      <c r="H33" s="250" t="str">
        <f>IF(Beurteilungspegel!L40&lt;=0," ",Beurteilungspegel!L40)</f>
        <v> </v>
      </c>
      <c r="I33" s="106" t="str">
        <f>IF(Beurteilungspegel!M40&lt;=0," ",Beurteilungspegel!M40)</f>
        <v> </v>
      </c>
      <c r="J33" s="106" t="str">
        <f>IF(Beurteilungspegel!P40&lt;=0," ",Beurteilungspegel!P40)</f>
        <v> </v>
      </c>
      <c r="K33" s="845"/>
      <c r="L33" s="569"/>
      <c r="M33" s="850"/>
    </row>
    <row r="34" spans="1:13" ht="13.5" thickBot="1">
      <c r="A34" s="105">
        <v>5</v>
      </c>
      <c r="B34" s="13"/>
      <c r="C34" s="106" t="str">
        <f>IF(Beurteilungspegel!E41&lt;=0," ",Beurteilungspegel!E41)</f>
        <v> </v>
      </c>
      <c r="D34" s="106" t="str">
        <f>IF(Beurteilungspegel!F41&lt;=0," ",Beurteilungspegel!F41)</f>
        <v> </v>
      </c>
      <c r="E34" s="106" t="str">
        <f>IF(Beurteilungspegel!G41&lt;=0," ",Beurteilungspegel!G41)</f>
        <v> </v>
      </c>
      <c r="F34" s="106" t="str">
        <f>IF(Beurteilungspegel!H41&lt;=0," ",Beurteilungspegel!H41)</f>
        <v> </v>
      </c>
      <c r="G34" s="106" t="str">
        <f>IF(Beurteilungspegel!K41&lt;=0," ",Beurteilungspegel!K41)</f>
        <v> </v>
      </c>
      <c r="H34" s="250" t="str">
        <f>IF(Beurteilungspegel!L41&lt;=0," ",Beurteilungspegel!L41)</f>
        <v> </v>
      </c>
      <c r="I34" s="106" t="str">
        <f>IF(Beurteilungspegel!M41&lt;=0," ",Beurteilungspegel!M41)</f>
        <v> </v>
      </c>
      <c r="J34" s="106" t="str">
        <f>IF(Beurteilungspegel!P41&lt;=0," ",Beurteilungspegel!P41)</f>
        <v> </v>
      </c>
      <c r="K34" s="846"/>
      <c r="L34" s="848"/>
      <c r="M34" s="851"/>
    </row>
    <row r="35" spans="1:13" ht="4.5" customHeight="1" thickBot="1">
      <c r="A35" s="13"/>
      <c r="B35" s="13"/>
      <c r="C35" s="13"/>
      <c r="D35" s="13"/>
      <c r="E35" s="13"/>
      <c r="F35" s="13"/>
      <c r="G35" s="13"/>
      <c r="H35" s="13"/>
      <c r="I35" s="13"/>
      <c r="J35" s="13"/>
      <c r="K35" s="13"/>
      <c r="L35" s="13"/>
      <c r="M35" s="13"/>
    </row>
    <row r="36" spans="1:13" ht="12.75">
      <c r="A36" s="554" t="str">
        <f>IF(Beurteilungspegel!B43&lt;=0," ",Beurteilungspegel!B43)</f>
        <v> </v>
      </c>
      <c r="B36" s="789"/>
      <c r="C36" s="789"/>
      <c r="D36" s="789"/>
      <c r="E36" s="789"/>
      <c r="F36" s="789"/>
      <c r="G36" s="789"/>
      <c r="H36" s="789"/>
      <c r="I36" s="789"/>
      <c r="J36" s="789"/>
      <c r="K36" s="789"/>
      <c r="L36" s="789"/>
      <c r="M36" s="763"/>
    </row>
    <row r="37" spans="1:13" ht="12.75">
      <c r="A37" s="852"/>
      <c r="B37" s="853"/>
      <c r="C37" s="853"/>
      <c r="D37" s="853"/>
      <c r="E37" s="853"/>
      <c r="F37" s="853"/>
      <c r="G37" s="853"/>
      <c r="H37" s="853"/>
      <c r="I37" s="853"/>
      <c r="J37" s="853"/>
      <c r="K37" s="853"/>
      <c r="L37" s="853"/>
      <c r="M37" s="854"/>
    </row>
    <row r="38" spans="1:13" ht="13.5" thickBot="1">
      <c r="A38" s="855"/>
      <c r="B38" s="856"/>
      <c r="C38" s="856"/>
      <c r="D38" s="856"/>
      <c r="E38" s="856"/>
      <c r="F38" s="856"/>
      <c r="G38" s="856"/>
      <c r="H38" s="856"/>
      <c r="I38" s="856"/>
      <c r="J38" s="856"/>
      <c r="K38" s="856"/>
      <c r="L38" s="856"/>
      <c r="M38" s="857"/>
    </row>
    <row r="39" ht="4.5" customHeight="1"/>
    <row r="40" spans="1:13" ht="12.75">
      <c r="A40" s="858" t="s">
        <v>218</v>
      </c>
      <c r="B40" s="859"/>
      <c r="C40" s="859"/>
      <c r="D40" s="859"/>
      <c r="E40" s="859"/>
      <c r="F40" s="859"/>
      <c r="G40" s="859"/>
      <c r="H40" s="859"/>
      <c r="I40" s="859"/>
      <c r="J40" s="859"/>
      <c r="K40" s="859"/>
      <c r="L40" s="859"/>
      <c r="M40" s="860"/>
    </row>
    <row r="41" spans="1:13" ht="13.5" thickBot="1">
      <c r="A41" s="861"/>
      <c r="B41" s="859"/>
      <c r="C41" s="859"/>
      <c r="D41" s="859"/>
      <c r="E41" s="859"/>
      <c r="F41" s="859"/>
      <c r="G41" s="859"/>
      <c r="H41" s="859"/>
      <c r="I41" s="859"/>
      <c r="J41" s="859"/>
      <c r="K41" s="859"/>
      <c r="L41" s="859"/>
      <c r="M41" s="860"/>
    </row>
    <row r="42" spans="1:13" ht="12.75" customHeight="1">
      <c r="A42" s="862" t="s">
        <v>210</v>
      </c>
      <c r="B42" s="13"/>
      <c r="C42" s="864" t="s">
        <v>71</v>
      </c>
      <c r="D42" s="864" t="s">
        <v>211</v>
      </c>
      <c r="E42" s="864" t="s">
        <v>9</v>
      </c>
      <c r="F42" s="864" t="s">
        <v>10</v>
      </c>
      <c r="G42" s="866" t="s">
        <v>213</v>
      </c>
      <c r="H42" s="618"/>
      <c r="I42" s="576"/>
      <c r="J42" s="867" t="s">
        <v>233</v>
      </c>
      <c r="K42" s="843" t="s">
        <v>254</v>
      </c>
      <c r="L42" s="618"/>
      <c r="M42" s="576"/>
    </row>
    <row r="43" spans="1:13" ht="14.25">
      <c r="A43" s="863"/>
      <c r="B43" s="13"/>
      <c r="C43" s="865"/>
      <c r="D43" s="865"/>
      <c r="E43" s="865"/>
      <c r="F43" s="865"/>
      <c r="G43" s="121" t="s">
        <v>231</v>
      </c>
      <c r="H43" s="249" t="s">
        <v>232</v>
      </c>
      <c r="I43" s="122" t="s">
        <v>216</v>
      </c>
      <c r="J43" s="868"/>
      <c r="K43" s="567"/>
      <c r="L43" s="431"/>
      <c r="M43" s="619"/>
    </row>
    <row r="44" spans="1:13" ht="12.75">
      <c r="A44" s="104">
        <v>1</v>
      </c>
      <c r="B44" s="13"/>
      <c r="C44" s="106" t="str">
        <f>IF(Beurteilungspegel!E51&lt;=0," ",Beurteilungspegel!E51)</f>
        <v> </v>
      </c>
      <c r="D44" s="106" t="str">
        <f>IF(Beurteilungspegel!F51&lt;=0," ",Beurteilungspegel!F51)</f>
        <v> </v>
      </c>
      <c r="E44" s="106" t="str">
        <f>IF(Beurteilungspegel!G51&lt;=0," ",Beurteilungspegel!G51)</f>
        <v> </v>
      </c>
      <c r="F44" s="106" t="str">
        <f>IF(Beurteilungspegel!H51&lt;=0," ",Beurteilungspegel!H51)</f>
        <v> </v>
      </c>
      <c r="G44" s="106" t="str">
        <f>IF(Beurteilungspegel!K51&lt;=0," ",Beurteilungspegel!K51)</f>
        <v> </v>
      </c>
      <c r="H44" s="250" t="str">
        <f>IF(Beurteilungspegel!L51&lt;=0," ",Beurteilungspegel!L51)</f>
        <v> </v>
      </c>
      <c r="I44" s="106" t="str">
        <f>IF(Beurteilungspegel!M51&lt;=0," ",Beurteilungspegel!M51)</f>
        <v> </v>
      </c>
      <c r="J44" s="106" t="str">
        <f>IF(Beurteilungspegel!P51&lt;=0," ",Beurteilungspegel!P51)</f>
        <v> </v>
      </c>
      <c r="K44" s="567"/>
      <c r="L44" s="431"/>
      <c r="M44" s="619"/>
    </row>
    <row r="45" spans="1:13" ht="12.75">
      <c r="A45" s="104">
        <v>2</v>
      </c>
      <c r="B45" s="13"/>
      <c r="C45" s="106" t="str">
        <f>IF(Beurteilungspegel!E52&lt;=0," ",Beurteilungspegel!E52)</f>
        <v> </v>
      </c>
      <c r="D45" s="106" t="str">
        <f>IF(Beurteilungspegel!F52&lt;=0," ",Beurteilungspegel!F52)</f>
        <v> </v>
      </c>
      <c r="E45" s="106" t="str">
        <f>IF(Beurteilungspegel!G52&lt;=0," ",Beurteilungspegel!G52)</f>
        <v> </v>
      </c>
      <c r="F45" s="106" t="str">
        <f>IF(Beurteilungspegel!H52&lt;=0," ",Beurteilungspegel!H52)</f>
        <v> </v>
      </c>
      <c r="G45" s="106" t="str">
        <f>IF(Beurteilungspegel!K52&lt;=0," ",Beurteilungspegel!K52)</f>
        <v> </v>
      </c>
      <c r="H45" s="250" t="str">
        <f>IF(Beurteilungspegel!L52&lt;=0," ",Beurteilungspegel!L52)</f>
        <v> </v>
      </c>
      <c r="I45" s="106" t="str">
        <f>IF(Beurteilungspegel!M52&lt;=0," ",Beurteilungspegel!M52)</f>
        <v> </v>
      </c>
      <c r="J45" s="106" t="str">
        <f>IF(Beurteilungspegel!P52&lt;=0," ",Beurteilungspegel!P52)</f>
        <v> </v>
      </c>
      <c r="K45" s="567"/>
      <c r="L45" s="431"/>
      <c r="M45" s="619"/>
    </row>
    <row r="46" spans="1:13" ht="12.75" customHeight="1">
      <c r="A46" s="104">
        <v>3</v>
      </c>
      <c r="B46" s="13"/>
      <c r="C46" s="106" t="str">
        <f>IF(Beurteilungspegel!E53&lt;=0," ",Beurteilungspegel!E53)</f>
        <v> </v>
      </c>
      <c r="D46" s="106" t="str">
        <f>IF(Beurteilungspegel!F53&lt;=0," ",Beurteilungspegel!F53)</f>
        <v> </v>
      </c>
      <c r="E46" s="106" t="str">
        <f>IF(Beurteilungspegel!G53&lt;=0," ",Beurteilungspegel!G53)</f>
        <v> </v>
      </c>
      <c r="F46" s="106" t="str">
        <f>IF(Beurteilungspegel!H53&lt;=0," ",Beurteilungspegel!H53)</f>
        <v> </v>
      </c>
      <c r="G46" s="106" t="str">
        <f>IF(Beurteilungspegel!K53&lt;=0," ",Beurteilungspegel!K53)</f>
        <v> </v>
      </c>
      <c r="H46" s="250" t="str">
        <f>IF(Beurteilungspegel!L53&lt;=0," ",Beurteilungspegel!L53)</f>
        <v> </v>
      </c>
      <c r="I46" s="106" t="str">
        <f>IF(Beurteilungspegel!M53&lt;=0," ",Beurteilungspegel!M53)</f>
        <v> </v>
      </c>
      <c r="J46" s="106" t="str">
        <f>IF(Beurteilungspegel!P53&lt;=0," ",Beurteilungspegel!P53)</f>
        <v> </v>
      </c>
      <c r="K46" s="844" t="s">
        <v>234</v>
      </c>
      <c r="L46" s="847" t="str">
        <f>IF(Beurteilungspegel!R54&lt;=0," ",Beurteilungspegel!R54)</f>
        <v> </v>
      </c>
      <c r="M46" s="849" t="s">
        <v>53</v>
      </c>
    </row>
    <row r="47" spans="1:13" ht="12.75" customHeight="1">
      <c r="A47" s="104">
        <v>4</v>
      </c>
      <c r="B47" s="13"/>
      <c r="C47" s="106" t="str">
        <f>IF(Beurteilungspegel!E54&lt;=0," ",Beurteilungspegel!E54)</f>
        <v> </v>
      </c>
      <c r="D47" s="106" t="str">
        <f>IF(Beurteilungspegel!F54&lt;=0," ",Beurteilungspegel!F54)</f>
        <v> </v>
      </c>
      <c r="E47" s="106" t="str">
        <f>IF(Beurteilungspegel!G54&lt;=0," ",Beurteilungspegel!G54)</f>
        <v> </v>
      </c>
      <c r="F47" s="106" t="str">
        <f>IF(Beurteilungspegel!H54&lt;=0," ",Beurteilungspegel!H54)</f>
        <v> </v>
      </c>
      <c r="G47" s="106" t="str">
        <f>IF(Beurteilungspegel!K54&lt;=0," ",Beurteilungspegel!K54)</f>
        <v> </v>
      </c>
      <c r="H47" s="250" t="str">
        <f>IF(Beurteilungspegel!L54&lt;=0," ",Beurteilungspegel!L54)</f>
        <v> </v>
      </c>
      <c r="I47" s="106" t="str">
        <f>IF(Beurteilungspegel!M54&lt;=0," ",Beurteilungspegel!M54)</f>
        <v> </v>
      </c>
      <c r="J47" s="106" t="str">
        <f>IF(Beurteilungspegel!P54&lt;=0," ",Beurteilungspegel!P54)</f>
        <v> </v>
      </c>
      <c r="K47" s="845"/>
      <c r="L47" s="569"/>
      <c r="M47" s="850"/>
    </row>
    <row r="48" spans="1:13" ht="13.5" customHeight="1" thickBot="1">
      <c r="A48" s="105">
        <v>5</v>
      </c>
      <c r="B48" s="13"/>
      <c r="C48" s="106" t="str">
        <f>IF(Beurteilungspegel!E55&lt;=0," ",Beurteilungspegel!E55)</f>
        <v> </v>
      </c>
      <c r="D48" s="106" t="str">
        <f>IF(Beurteilungspegel!F55&lt;=0," ",Beurteilungspegel!F55)</f>
        <v> </v>
      </c>
      <c r="E48" s="106" t="str">
        <f>IF(Beurteilungspegel!G55&lt;=0," ",Beurteilungspegel!G55)</f>
        <v> </v>
      </c>
      <c r="F48" s="106" t="str">
        <f>IF(Beurteilungspegel!H55&lt;=0," ",Beurteilungspegel!H55)</f>
        <v> </v>
      </c>
      <c r="G48" s="106" t="str">
        <f>IF(Beurteilungspegel!K55&lt;=0," ",Beurteilungspegel!K55)</f>
        <v> </v>
      </c>
      <c r="H48" s="250" t="str">
        <f>IF(Beurteilungspegel!L55&lt;=0," ",Beurteilungspegel!L55)</f>
        <v> </v>
      </c>
      <c r="I48" s="106" t="str">
        <f>IF(Beurteilungspegel!M55&lt;=0," ",Beurteilungspegel!M55)</f>
        <v> </v>
      </c>
      <c r="J48" s="106" t="str">
        <f>IF(Beurteilungspegel!P55&lt;=0," ",Beurteilungspegel!P55)</f>
        <v> </v>
      </c>
      <c r="K48" s="846"/>
      <c r="L48" s="848"/>
      <c r="M48" s="851"/>
    </row>
    <row r="49" spans="1:13" ht="4.5" customHeight="1" thickBot="1">
      <c r="A49" s="13"/>
      <c r="B49" s="13"/>
      <c r="C49" s="13"/>
      <c r="D49" s="13"/>
      <c r="E49" s="13"/>
      <c r="F49" s="13"/>
      <c r="G49" s="13"/>
      <c r="H49" s="13"/>
      <c r="I49" s="13"/>
      <c r="J49" s="13"/>
      <c r="K49" s="13"/>
      <c r="L49" s="13"/>
      <c r="M49" s="13"/>
    </row>
    <row r="50" spans="1:13" ht="12.75">
      <c r="A50" s="554" t="str">
        <f>IF(Beurteilungspegel!B57&lt;=0," ",Beurteilungspegel!B57)</f>
        <v> </v>
      </c>
      <c r="B50" s="789"/>
      <c r="C50" s="789"/>
      <c r="D50" s="789"/>
      <c r="E50" s="789"/>
      <c r="F50" s="789"/>
      <c r="G50" s="789"/>
      <c r="H50" s="789"/>
      <c r="I50" s="789"/>
      <c r="J50" s="789"/>
      <c r="K50" s="789"/>
      <c r="L50" s="789"/>
      <c r="M50" s="763"/>
    </row>
    <row r="51" spans="1:13" ht="12.75">
      <c r="A51" s="852"/>
      <c r="B51" s="853"/>
      <c r="C51" s="853"/>
      <c r="D51" s="853"/>
      <c r="E51" s="853"/>
      <c r="F51" s="853"/>
      <c r="G51" s="853"/>
      <c r="H51" s="853"/>
      <c r="I51" s="853"/>
      <c r="J51" s="853"/>
      <c r="K51" s="853"/>
      <c r="L51" s="853"/>
      <c r="M51" s="854"/>
    </row>
    <row r="52" spans="1:13" ht="13.5" thickBot="1">
      <c r="A52" s="855"/>
      <c r="B52" s="856"/>
      <c r="C52" s="856"/>
      <c r="D52" s="856"/>
      <c r="E52" s="856"/>
      <c r="F52" s="856"/>
      <c r="G52" s="856"/>
      <c r="H52" s="856"/>
      <c r="I52" s="856"/>
      <c r="J52" s="856"/>
      <c r="K52" s="856"/>
      <c r="L52" s="856"/>
      <c r="M52" s="857"/>
    </row>
  </sheetData>
  <sheetProtection sheet="1"/>
  <mergeCells count="55">
    <mergeCell ref="J7:M8"/>
    <mergeCell ref="C9:I9"/>
    <mergeCell ref="C10:I10"/>
    <mergeCell ref="C11:I11"/>
    <mergeCell ref="J11:M11"/>
    <mergeCell ref="J9:M9"/>
    <mergeCell ref="J10:M10"/>
    <mergeCell ref="J28:J29"/>
    <mergeCell ref="K28:M31"/>
    <mergeCell ref="K32:K34"/>
    <mergeCell ref="A28:A29"/>
    <mergeCell ref="D28:D29"/>
    <mergeCell ref="E28:E29"/>
    <mergeCell ref="F28:F29"/>
    <mergeCell ref="L32:L34"/>
    <mergeCell ref="K14:M17"/>
    <mergeCell ref="D1:K2"/>
    <mergeCell ref="A3:E3"/>
    <mergeCell ref="F3:M3"/>
    <mergeCell ref="A4:E4"/>
    <mergeCell ref="F4:M4"/>
    <mergeCell ref="A5:E5"/>
    <mergeCell ref="F5:M5"/>
    <mergeCell ref="A7:A8"/>
    <mergeCell ref="C7:I8"/>
    <mergeCell ref="A12:M13"/>
    <mergeCell ref="G14:I14"/>
    <mergeCell ref="L18:L20"/>
    <mergeCell ref="K18:K20"/>
    <mergeCell ref="M18:M20"/>
    <mergeCell ref="A14:A15"/>
    <mergeCell ref="C14:C15"/>
    <mergeCell ref="D14:D15"/>
    <mergeCell ref="E14:E15"/>
    <mergeCell ref="F14:F15"/>
    <mergeCell ref="D42:D43"/>
    <mergeCell ref="E42:E43"/>
    <mergeCell ref="F42:F43"/>
    <mergeCell ref="G42:I42"/>
    <mergeCell ref="J42:J43"/>
    <mergeCell ref="J14:J15"/>
    <mergeCell ref="A22:M24"/>
    <mergeCell ref="A26:M27"/>
    <mergeCell ref="C28:C29"/>
    <mergeCell ref="G28:I28"/>
    <mergeCell ref="K42:M45"/>
    <mergeCell ref="K46:K48"/>
    <mergeCell ref="L46:L48"/>
    <mergeCell ref="M46:M48"/>
    <mergeCell ref="A50:M52"/>
    <mergeCell ref="M32:M34"/>
    <mergeCell ref="A36:M38"/>
    <mergeCell ref="A40:M41"/>
    <mergeCell ref="A42:A43"/>
    <mergeCell ref="C42:C43"/>
  </mergeCells>
  <printOptions/>
  <pageMargins left="1.8897637795275593" right="0.7086614173228347" top="0.7480314960629921" bottom="0.7480314960629921" header="0.31496062992125984" footer="0.31496062992125984"/>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frank.koch</dc:creator>
  <cp:keywords/>
  <dc:description/>
  <cp:lastModifiedBy>Koch, Frank</cp:lastModifiedBy>
  <cp:lastPrinted>2018-06-28T06:15:15Z</cp:lastPrinted>
  <dcterms:created xsi:type="dcterms:W3CDTF">2007-03-20T08:12:32Z</dcterms:created>
  <dcterms:modified xsi:type="dcterms:W3CDTF">2019-11-13T08:41:05Z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