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026" yWindow="6120" windowWidth="15120" windowHeight="8100" activeTab="2"/>
  </bookViews>
  <sheets>
    <sheet name="Beschleunigung" sheetId="1" r:id="rId1"/>
    <sheet name="Expositionspunkte" sheetId="2" r:id="rId2"/>
    <sheet name="HASB" sheetId="3" r:id="rId3"/>
    <sheet name="HASExp" sheetId="4" r:id="rId4"/>
    <sheet name="Info" sheetId="5" r:id="rId5"/>
    <sheet name="Druck4" sheetId="6" r:id="rId6"/>
    <sheet name="Druck3" sheetId="7" r:id="rId7"/>
    <sheet name="Druck2" sheetId="8" r:id="rId8"/>
    <sheet name="Druck1" sheetId="9" r:id="rId9"/>
  </sheets>
  <definedNames>
    <definedName name="_xlnm.Print_Area" localSheetId="0">'Beschleunigung'!$B$1:$N$71</definedName>
    <definedName name="_xlnm.Print_Area" localSheetId="1">'Expositionspunkte'!$B$1:$N$71</definedName>
    <definedName name="_xlnm.Print_Area" localSheetId="2">'HASB'!$B$1:$N$71</definedName>
    <definedName name="_xlnm.Print_Area" localSheetId="3">'HASExp'!$B$1:$N$71</definedName>
    <definedName name="_xlnm.Print_Area" localSheetId="4">'Info'!$A$1:$M$188</definedName>
  </definedNames>
  <calcPr fullCalcOnLoad="1"/>
</workbook>
</file>

<file path=xl/sharedStrings.xml><?xml version="1.0" encoding="utf-8"?>
<sst xmlns="http://schemas.openxmlformats.org/spreadsheetml/2006/main" count="581" uniqueCount="208">
  <si>
    <t xml:space="preserve">aus der Homepage der Arbeitsschutzverwaltung des Landes Brandenburg - 
Hilfen zu Vibration und Lärm sowie weiteren Gefährdungskategorien
</t>
  </si>
  <si>
    <r>
      <t xml:space="preserve">Informationsquellen für diese Werte sind primär evt. vorhandene Messwerte, des Weiteren Betriebsanleitungen der Geräte sowie Datenbanken
  </t>
    </r>
    <r>
      <rPr>
        <b/>
        <i/>
        <u val="single"/>
        <sz val="10"/>
        <rFont val="Arial"/>
        <family val="2"/>
      </rPr>
      <t>siehe Informationsschrift des LAS und die weiteren Links!</t>
    </r>
  </si>
  <si>
    <r>
      <t>&lt; Auslösewert (AW) 
(2,5 m/s</t>
    </r>
    <r>
      <rPr>
        <b/>
        <vertAlign val="superscript"/>
        <sz val="10"/>
        <rFont val="Arial"/>
        <family val="2"/>
      </rPr>
      <t>2</t>
    </r>
    <r>
      <rPr>
        <b/>
        <sz val="10"/>
        <rFont val="Arial"/>
        <family val="2"/>
      </rPr>
      <t xml:space="preserve"> oder 100 Punkte)</t>
    </r>
  </si>
  <si>
    <t>bzw.</t>
  </si>
  <si>
    <t>Effektivwerte der frequenzbewerteten Beschleunigung 
in den drei Richtungen</t>
  </si>
  <si>
    <t xml:space="preserve">Eingabe der Einwirkungsdauer für den jeweiligen Belastungsabschnitt
Die Eingabemöglichkeit ist begrenzt auf ganze Zahlen zwischen 0 und 23 für Stunden bzw. 0 und 59 für Minuten sowie 24 Stunden über alle Belastungsabschnitte. </t>
  </si>
  <si>
    <r>
      <t>Beurteilungsbeschleunigung 
a</t>
    </r>
    <r>
      <rPr>
        <b/>
        <vertAlign val="subscript"/>
        <sz val="10"/>
        <rFont val="Arial"/>
        <family val="2"/>
      </rPr>
      <t>wl(8) mit l=x,y,z</t>
    </r>
    <r>
      <rPr>
        <b/>
        <sz val="10"/>
        <rFont val="Arial"/>
        <family val="2"/>
      </rPr>
      <t xml:space="preserve"> </t>
    </r>
  </si>
  <si>
    <r>
      <t>Tages-Schwingungsbelastung 
a</t>
    </r>
    <r>
      <rPr>
        <b/>
        <vertAlign val="subscript"/>
        <sz val="10"/>
        <rFont val="Arial"/>
        <family val="2"/>
      </rPr>
      <t>hv(8)</t>
    </r>
    <r>
      <rPr>
        <b/>
        <sz val="10"/>
        <rFont val="Arial"/>
        <family val="2"/>
      </rPr>
      <t xml:space="preserve"> </t>
    </r>
  </si>
  <si>
    <t>für Teilbelastung (Belastungsabschnitt i)</t>
  </si>
  <si>
    <t>Eingabefelder für:</t>
  </si>
  <si>
    <t>Links</t>
  </si>
  <si>
    <t>Stunden</t>
  </si>
  <si>
    <t>Minuten</t>
  </si>
  <si>
    <t>Expositionspunkte für Teilbelastung</t>
  </si>
  <si>
    <t>in den drei Richtungen</t>
  </si>
  <si>
    <r>
      <t>der Teilbelastung in m/s</t>
    </r>
    <r>
      <rPr>
        <b/>
        <vertAlign val="superscript"/>
        <sz val="10"/>
        <rFont val="Arial"/>
        <family val="2"/>
      </rPr>
      <t>2</t>
    </r>
  </si>
  <si>
    <t xml:space="preserve"> Beurteilungsbeschleunigungen </t>
  </si>
  <si>
    <r>
      <t>Beschleunigung in m/s</t>
    </r>
    <r>
      <rPr>
        <b/>
        <vertAlign val="superscript"/>
        <sz val="10"/>
        <rFont val="Arial"/>
        <family val="2"/>
      </rPr>
      <t>2</t>
    </r>
  </si>
  <si>
    <r>
      <t>a</t>
    </r>
    <r>
      <rPr>
        <b/>
        <vertAlign val="subscript"/>
        <sz val="12"/>
        <rFont val="Arial"/>
        <family val="2"/>
      </rPr>
      <t>wy</t>
    </r>
  </si>
  <si>
    <t xml:space="preserve">gewichtete Beschleunigung </t>
  </si>
  <si>
    <r>
      <t>bei der Teilbelastung in m/s</t>
    </r>
    <r>
      <rPr>
        <b/>
        <vertAlign val="superscript"/>
        <sz val="10"/>
        <rFont val="Arial"/>
        <family val="2"/>
      </rPr>
      <t>2</t>
    </r>
  </si>
  <si>
    <t>Zeit /</t>
  </si>
  <si>
    <t>h</t>
  </si>
  <si>
    <t>für Richtung</t>
  </si>
  <si>
    <t>Belastungs-
abschnitte</t>
  </si>
  <si>
    <t xml:space="preserve"> </t>
  </si>
  <si>
    <t>Expositionspunkte pro Stunde</t>
  </si>
  <si>
    <t xml:space="preserve">Auslösewertes </t>
  </si>
  <si>
    <r>
      <t>a</t>
    </r>
    <r>
      <rPr>
        <b/>
        <vertAlign val="subscript"/>
        <sz val="12"/>
        <rFont val="Arial"/>
        <family val="2"/>
      </rPr>
      <t>wx</t>
    </r>
  </si>
  <si>
    <r>
      <t>1,4</t>
    </r>
    <r>
      <rPr>
        <b/>
        <vertAlign val="superscript"/>
        <sz val="10"/>
        <rFont val="Arial"/>
        <family val="2"/>
      </rPr>
      <t>.</t>
    </r>
    <r>
      <rPr>
        <b/>
        <sz val="10"/>
        <rFont val="Arial"/>
        <family val="2"/>
      </rPr>
      <t>a</t>
    </r>
    <r>
      <rPr>
        <b/>
        <vertAlign val="subscript"/>
        <sz val="12"/>
        <rFont val="Arial"/>
        <family val="2"/>
      </rPr>
      <t>wx</t>
    </r>
  </si>
  <si>
    <r>
      <t>1,4</t>
    </r>
    <r>
      <rPr>
        <b/>
        <vertAlign val="superscript"/>
        <sz val="10"/>
        <rFont val="Arial"/>
        <family val="2"/>
      </rPr>
      <t>.</t>
    </r>
    <r>
      <rPr>
        <b/>
        <sz val="10"/>
        <rFont val="Arial"/>
        <family val="2"/>
      </rPr>
      <t>a</t>
    </r>
    <r>
      <rPr>
        <b/>
        <vertAlign val="subscript"/>
        <sz val="12"/>
        <rFont val="Arial"/>
        <family val="2"/>
      </rPr>
      <t>wy</t>
    </r>
  </si>
  <si>
    <r>
      <t>1,0</t>
    </r>
    <r>
      <rPr>
        <b/>
        <vertAlign val="superscript"/>
        <sz val="10"/>
        <rFont val="Arial"/>
        <family val="2"/>
      </rPr>
      <t>.</t>
    </r>
    <r>
      <rPr>
        <b/>
        <sz val="10"/>
        <rFont val="Arial"/>
        <family val="2"/>
      </rPr>
      <t>a</t>
    </r>
    <r>
      <rPr>
        <b/>
        <vertAlign val="subscript"/>
        <sz val="12"/>
        <rFont val="Arial"/>
        <family val="2"/>
      </rPr>
      <t>wz</t>
    </r>
  </si>
  <si>
    <r>
      <t>a</t>
    </r>
    <r>
      <rPr>
        <b/>
        <vertAlign val="subscript"/>
        <sz val="12"/>
        <rFont val="Arial"/>
        <family val="2"/>
      </rPr>
      <t>wz</t>
    </r>
  </si>
  <si>
    <r>
      <t>a</t>
    </r>
    <r>
      <rPr>
        <b/>
        <vertAlign val="subscript"/>
        <sz val="12"/>
        <rFont val="Arial"/>
        <family val="2"/>
      </rPr>
      <t>wx(8)</t>
    </r>
  </si>
  <si>
    <r>
      <t>a</t>
    </r>
    <r>
      <rPr>
        <b/>
        <vertAlign val="subscript"/>
        <sz val="12"/>
        <rFont val="Arial"/>
        <family val="2"/>
      </rPr>
      <t>wy(8)</t>
    </r>
  </si>
  <si>
    <r>
      <t>a</t>
    </r>
    <r>
      <rPr>
        <b/>
        <vertAlign val="subscript"/>
        <sz val="12"/>
        <rFont val="Arial"/>
        <family val="2"/>
      </rPr>
      <t>wz(8)</t>
    </r>
  </si>
  <si>
    <r>
      <t>P</t>
    </r>
    <r>
      <rPr>
        <b/>
        <vertAlign val="subscript"/>
        <sz val="10"/>
        <rFont val="Arial"/>
        <family val="2"/>
      </rPr>
      <t>E,1h,x</t>
    </r>
    <r>
      <rPr>
        <b/>
        <sz val="10"/>
        <rFont val="Arial"/>
        <family val="2"/>
      </rPr>
      <t xml:space="preserve"> </t>
    </r>
  </si>
  <si>
    <r>
      <t>P</t>
    </r>
    <r>
      <rPr>
        <b/>
        <vertAlign val="subscript"/>
        <sz val="10"/>
        <rFont val="Arial"/>
        <family val="2"/>
      </rPr>
      <t>E,1h,y</t>
    </r>
  </si>
  <si>
    <r>
      <t>P</t>
    </r>
    <r>
      <rPr>
        <b/>
        <vertAlign val="subscript"/>
        <sz val="10"/>
        <rFont val="Arial"/>
        <family val="2"/>
      </rPr>
      <t>E,1h,z</t>
    </r>
  </si>
  <si>
    <t>Bemerkungen</t>
  </si>
  <si>
    <t>Arbeitsplatz</t>
  </si>
  <si>
    <t xml:space="preserve">Tätigkeit </t>
  </si>
  <si>
    <t>Belastung</t>
  </si>
  <si>
    <t xml:space="preserve"> Einwirkungsdauer</t>
  </si>
  <si>
    <t>Expositionsdauer bis Auslösewert</t>
  </si>
  <si>
    <t>Expositionsdauer bis Grenzwert</t>
  </si>
  <si>
    <t>Tagessumme der Expositionspunkte</t>
  </si>
  <si>
    <t>Teil-
Belastung</t>
  </si>
  <si>
    <r>
      <t>a</t>
    </r>
    <r>
      <rPr>
        <b/>
        <vertAlign val="subscript"/>
        <sz val="10"/>
        <rFont val="Arial"/>
        <family val="2"/>
      </rPr>
      <t>wx</t>
    </r>
    <r>
      <rPr>
        <b/>
        <sz val="10"/>
        <rFont val="Arial"/>
        <family val="2"/>
      </rPr>
      <t xml:space="preserve"> </t>
    </r>
  </si>
  <si>
    <r>
      <t>a</t>
    </r>
    <r>
      <rPr>
        <b/>
        <vertAlign val="subscript"/>
        <sz val="10"/>
        <rFont val="Arial"/>
        <family val="2"/>
      </rPr>
      <t>wy</t>
    </r>
  </si>
  <si>
    <r>
      <t>a</t>
    </r>
    <r>
      <rPr>
        <b/>
        <vertAlign val="subscript"/>
        <sz val="10"/>
        <rFont val="Arial"/>
        <family val="2"/>
      </rPr>
      <t>wz</t>
    </r>
    <r>
      <rPr>
        <b/>
        <sz val="10"/>
        <rFont val="Arial"/>
        <family val="2"/>
      </rPr>
      <t xml:space="preserve"> </t>
    </r>
  </si>
  <si>
    <r>
      <t>Beurteilungsbeschleunigung in m/s</t>
    </r>
    <r>
      <rPr>
        <b/>
        <vertAlign val="superscript"/>
        <sz val="10"/>
        <rFont val="Arial"/>
        <family val="2"/>
      </rPr>
      <t>2</t>
    </r>
  </si>
  <si>
    <r>
      <t>a</t>
    </r>
    <r>
      <rPr>
        <b/>
        <vertAlign val="subscript"/>
        <sz val="10"/>
        <rFont val="Arial"/>
        <family val="2"/>
      </rPr>
      <t>wx(8)</t>
    </r>
    <r>
      <rPr>
        <b/>
        <sz val="10"/>
        <rFont val="Arial"/>
        <family val="2"/>
      </rPr>
      <t xml:space="preserve"> </t>
    </r>
  </si>
  <si>
    <r>
      <t>a</t>
    </r>
    <r>
      <rPr>
        <b/>
        <vertAlign val="subscript"/>
        <sz val="10"/>
        <rFont val="Arial"/>
        <family val="2"/>
      </rPr>
      <t>wy(8)</t>
    </r>
  </si>
  <si>
    <r>
      <t>a</t>
    </r>
    <r>
      <rPr>
        <b/>
        <vertAlign val="subscript"/>
        <sz val="10"/>
        <rFont val="Arial"/>
        <family val="2"/>
      </rPr>
      <t>wz(8)</t>
    </r>
    <r>
      <rPr>
        <b/>
        <sz val="10"/>
        <rFont val="Arial"/>
        <family val="2"/>
      </rPr>
      <t xml:space="preserve"> </t>
    </r>
  </si>
  <si>
    <t>Beschäftigter</t>
  </si>
  <si>
    <r>
      <t>A</t>
    </r>
    <r>
      <rPr>
        <b/>
        <vertAlign val="subscript"/>
        <sz val="10"/>
        <rFont val="Arial"/>
        <family val="2"/>
      </rPr>
      <t>x</t>
    </r>
    <r>
      <rPr>
        <b/>
        <sz val="10"/>
        <rFont val="Arial"/>
        <family val="2"/>
      </rPr>
      <t>(8)</t>
    </r>
  </si>
  <si>
    <r>
      <t>A</t>
    </r>
    <r>
      <rPr>
        <b/>
        <vertAlign val="subscript"/>
        <sz val="10"/>
        <rFont val="Arial"/>
        <family val="2"/>
      </rPr>
      <t>y</t>
    </r>
    <r>
      <rPr>
        <b/>
        <sz val="10"/>
        <rFont val="Arial"/>
        <family val="2"/>
      </rPr>
      <t>(8)</t>
    </r>
  </si>
  <si>
    <r>
      <t>A</t>
    </r>
    <r>
      <rPr>
        <b/>
        <vertAlign val="subscript"/>
        <sz val="10"/>
        <rFont val="Arial"/>
        <family val="2"/>
      </rPr>
      <t>z</t>
    </r>
    <r>
      <rPr>
        <b/>
        <sz val="10"/>
        <rFont val="Arial"/>
        <family val="2"/>
      </rPr>
      <t>(8)</t>
    </r>
  </si>
  <si>
    <r>
      <t>P</t>
    </r>
    <r>
      <rPr>
        <b/>
        <vertAlign val="subscript"/>
        <sz val="10"/>
        <rFont val="Arial"/>
        <family val="2"/>
      </rPr>
      <t>Ex</t>
    </r>
  </si>
  <si>
    <r>
      <t>P</t>
    </r>
    <r>
      <rPr>
        <b/>
        <vertAlign val="subscript"/>
        <sz val="10"/>
        <rFont val="Arial"/>
        <family val="2"/>
      </rPr>
      <t>Ey</t>
    </r>
  </si>
  <si>
    <r>
      <t>P</t>
    </r>
    <r>
      <rPr>
        <b/>
        <vertAlign val="subscript"/>
        <sz val="10"/>
        <rFont val="Arial"/>
        <family val="2"/>
      </rPr>
      <t>Ez</t>
    </r>
  </si>
  <si>
    <t>für Achse</t>
  </si>
  <si>
    <t>für                       Betrieb / Betriebsteil / Abteilung</t>
  </si>
  <si>
    <t>Eingabe jeweils bis 30 Zeichen</t>
  </si>
  <si>
    <t>Eingabe jeweils bis 40 Zeichen</t>
  </si>
  <si>
    <t>Eingabe jeweils bis 45 Zeichen</t>
  </si>
  <si>
    <t>Eingabe jeweils bis 52 Zeichen</t>
  </si>
  <si>
    <r>
      <t>P</t>
    </r>
    <r>
      <rPr>
        <b/>
        <vertAlign val="subscript"/>
        <sz val="10"/>
        <rFont val="Arial"/>
        <family val="2"/>
      </rPr>
      <t>E,1h,z</t>
    </r>
    <r>
      <rPr>
        <b/>
        <sz val="10"/>
        <rFont val="Arial"/>
        <family val="2"/>
      </rPr>
      <t xml:space="preserve"> </t>
    </r>
  </si>
  <si>
    <t xml:space="preserve"> Abteilung</t>
  </si>
  <si>
    <t>Daten zum Ausdruck für Ihre Dokumentation der Gefährdungsbeurteilung:</t>
  </si>
  <si>
    <t>Datum:</t>
  </si>
  <si>
    <t>Maschinenfamilie und -typ</t>
  </si>
  <si>
    <t>Bemerkungen (zu Fahrbahn-
beschaffenheit, Beladung, etc.)</t>
  </si>
  <si>
    <t>Betrieb/Betriebssteil</t>
  </si>
  <si>
    <t>für                                             Betrieb/Betriebsteil</t>
  </si>
  <si>
    <t>Abteilung</t>
  </si>
  <si>
    <t xml:space="preserve">                                   </t>
  </si>
  <si>
    <r>
      <t>a</t>
    </r>
    <r>
      <rPr>
        <b/>
        <vertAlign val="subscript"/>
        <sz val="12"/>
        <rFont val="Arial"/>
        <family val="2"/>
      </rPr>
      <t>hwx</t>
    </r>
  </si>
  <si>
    <r>
      <t>a</t>
    </r>
    <r>
      <rPr>
        <b/>
        <vertAlign val="subscript"/>
        <sz val="12"/>
        <rFont val="Arial"/>
        <family val="2"/>
      </rPr>
      <t>hwy</t>
    </r>
  </si>
  <si>
    <r>
      <t>a</t>
    </r>
    <r>
      <rPr>
        <b/>
        <vertAlign val="subscript"/>
        <sz val="12"/>
        <rFont val="Arial"/>
        <family val="2"/>
      </rPr>
      <t xml:space="preserve">hv </t>
    </r>
    <r>
      <rPr>
        <b/>
        <sz val="10"/>
        <rFont val="Arial"/>
        <family val="2"/>
      </rPr>
      <t>in m/s</t>
    </r>
    <r>
      <rPr>
        <b/>
        <vertAlign val="superscript"/>
        <sz val="10"/>
        <rFont val="Arial"/>
        <family val="2"/>
      </rPr>
      <t>2</t>
    </r>
  </si>
  <si>
    <r>
      <t>a</t>
    </r>
    <r>
      <rPr>
        <b/>
        <vertAlign val="subscript"/>
        <sz val="12"/>
        <rFont val="Arial"/>
        <family val="2"/>
      </rPr>
      <t xml:space="preserve">hv(8) </t>
    </r>
    <r>
      <rPr>
        <b/>
        <sz val="10"/>
        <rFont val="Arial"/>
        <family val="2"/>
      </rPr>
      <t>in m/s</t>
    </r>
    <r>
      <rPr>
        <b/>
        <vertAlign val="superscript"/>
        <sz val="10"/>
        <rFont val="Arial"/>
        <family val="2"/>
      </rPr>
      <t>2</t>
    </r>
  </si>
  <si>
    <r>
      <t>P</t>
    </r>
    <r>
      <rPr>
        <b/>
        <vertAlign val="subscript"/>
        <sz val="10"/>
        <rFont val="Arial"/>
        <family val="2"/>
      </rPr>
      <t>Ei</t>
    </r>
  </si>
  <si>
    <t>Expositions-</t>
  </si>
  <si>
    <t>punkte</t>
  </si>
  <si>
    <t>Zeit / h</t>
  </si>
  <si>
    <r>
      <t>a</t>
    </r>
    <r>
      <rPr>
        <b/>
        <vertAlign val="subscript"/>
        <sz val="10"/>
        <rFont val="Arial"/>
        <family val="2"/>
      </rPr>
      <t>hwx</t>
    </r>
    <r>
      <rPr>
        <b/>
        <sz val="10"/>
        <rFont val="Arial"/>
        <family val="2"/>
      </rPr>
      <t xml:space="preserve"> </t>
    </r>
  </si>
  <si>
    <r>
      <t>a</t>
    </r>
    <r>
      <rPr>
        <b/>
        <vertAlign val="subscript"/>
        <sz val="10"/>
        <rFont val="Arial"/>
        <family val="2"/>
      </rPr>
      <t>hwy</t>
    </r>
  </si>
  <si>
    <r>
      <t>a</t>
    </r>
    <r>
      <rPr>
        <b/>
        <vertAlign val="subscript"/>
        <sz val="10"/>
        <rFont val="Arial"/>
        <family val="2"/>
      </rPr>
      <t>hv</t>
    </r>
    <r>
      <rPr>
        <b/>
        <sz val="10"/>
        <rFont val="Arial"/>
        <family val="2"/>
      </rPr>
      <t xml:space="preserve"> in m/s</t>
    </r>
    <r>
      <rPr>
        <b/>
        <vertAlign val="superscript"/>
        <sz val="10"/>
        <rFont val="Arial"/>
        <family val="2"/>
      </rPr>
      <t>2</t>
    </r>
  </si>
  <si>
    <t>Expositionspunkte</t>
  </si>
  <si>
    <r>
      <t>a</t>
    </r>
    <r>
      <rPr>
        <b/>
        <vertAlign val="subscript"/>
        <sz val="10"/>
        <rFont val="Arial"/>
        <family val="2"/>
      </rPr>
      <t>hv(8)</t>
    </r>
    <r>
      <rPr>
        <b/>
        <sz val="10"/>
        <rFont val="Arial"/>
        <family val="2"/>
      </rPr>
      <t xml:space="preserve"> in m/s</t>
    </r>
    <r>
      <rPr>
        <b/>
        <vertAlign val="superscript"/>
        <sz val="10"/>
        <rFont val="Arial"/>
        <family val="2"/>
      </rPr>
      <t>2</t>
    </r>
  </si>
  <si>
    <t>Schwingungsgeswert.</t>
  </si>
  <si>
    <r>
      <t>P</t>
    </r>
    <r>
      <rPr>
        <vertAlign val="subscript"/>
        <sz val="10"/>
        <rFont val="Arial"/>
        <family val="2"/>
      </rPr>
      <t>Ei</t>
    </r>
  </si>
  <si>
    <r>
      <t xml:space="preserve"> Summe der Expositionspunkte P</t>
    </r>
    <r>
      <rPr>
        <b/>
        <vertAlign val="subscript"/>
        <sz val="10"/>
        <rFont val="Arial"/>
        <family val="2"/>
      </rPr>
      <t>E</t>
    </r>
  </si>
  <si>
    <r>
      <t>P</t>
    </r>
    <r>
      <rPr>
        <b/>
        <vertAlign val="subscript"/>
        <sz val="10"/>
        <rFont val="Arial"/>
        <family val="2"/>
      </rPr>
      <t>E,1h,x</t>
    </r>
    <r>
      <rPr>
        <b/>
        <sz val="10"/>
        <rFont val="Arial"/>
        <family val="2"/>
      </rPr>
      <t xml:space="preserve">  </t>
    </r>
  </si>
  <si>
    <r>
      <t>P</t>
    </r>
    <r>
      <rPr>
        <b/>
        <vertAlign val="subscript"/>
        <sz val="10"/>
        <rFont val="Arial"/>
        <family val="2"/>
      </rPr>
      <t>E,1h,y</t>
    </r>
    <r>
      <rPr>
        <b/>
        <sz val="10"/>
        <rFont val="Arial"/>
        <family val="2"/>
      </rPr>
      <t xml:space="preserve"> </t>
    </r>
  </si>
  <si>
    <t xml:space="preserve">Expositionsgrenzwertes </t>
  </si>
  <si>
    <t>Schwingungs-</t>
  </si>
  <si>
    <t>gesamtwert</t>
  </si>
  <si>
    <t>Bemerkungen (Umgebungsfaktoren,
Werkzeuge, Material, etc.)</t>
  </si>
  <si>
    <t xml:space="preserve">                                </t>
  </si>
  <si>
    <t>mit Hilfe der Schaltflächen wird folgendes bewirkt:</t>
  </si>
  <si>
    <t>Anzeigen dieser Seite</t>
  </si>
  <si>
    <t xml:space="preserve">zur Dokumentation der Gefährdungsbeurteilung </t>
  </si>
  <si>
    <t>freie Eingabe - wegen des begrenzten Platzes beim Ausdruck sollte jedoch die jeweils angegenen Obergrenze der Zeichenzahl nicht überschritten werden</t>
  </si>
  <si>
    <t>Expositionspunkte pro Stunde
 in den drei Richtungen</t>
  </si>
  <si>
    <t>Schwingungsrichtungen:</t>
  </si>
  <si>
    <t>berechnete Größen:</t>
  </si>
  <si>
    <r>
      <t>Schwingungsgesamtwert 
a</t>
    </r>
    <r>
      <rPr>
        <b/>
        <vertAlign val="subscript"/>
        <sz val="10"/>
        <rFont val="Arial"/>
        <family val="2"/>
      </rPr>
      <t>hv</t>
    </r>
    <r>
      <rPr>
        <b/>
        <sz val="10"/>
        <rFont val="Arial"/>
        <family val="2"/>
      </rPr>
      <t xml:space="preserve"> </t>
    </r>
  </si>
  <si>
    <t>Hinweise für die Rechnernutzung mit Informationen zu:</t>
  </si>
  <si>
    <r>
      <t>P</t>
    </r>
    <r>
      <rPr>
        <b/>
        <vertAlign val="subscript"/>
        <sz val="10"/>
        <rFont val="Arial"/>
        <family val="2"/>
      </rPr>
      <t>Exi</t>
    </r>
  </si>
  <si>
    <r>
      <t>P</t>
    </r>
    <r>
      <rPr>
        <b/>
        <vertAlign val="subscript"/>
        <sz val="10"/>
        <rFont val="Arial"/>
        <family val="2"/>
      </rPr>
      <t>Eyi</t>
    </r>
  </si>
  <si>
    <r>
      <t>P</t>
    </r>
    <r>
      <rPr>
        <b/>
        <vertAlign val="subscript"/>
        <sz val="10"/>
        <rFont val="Arial"/>
        <family val="2"/>
      </rPr>
      <t>Ezi</t>
    </r>
  </si>
  <si>
    <r>
      <t>Expositionsdauer bis Erreichen des
Auslösewerts (T</t>
    </r>
    <r>
      <rPr>
        <b/>
        <vertAlign val="subscript"/>
        <sz val="10"/>
        <rFont val="Arial"/>
        <family val="2"/>
      </rPr>
      <t>A</t>
    </r>
    <r>
      <rPr>
        <b/>
        <sz val="10"/>
        <rFont val="Arial"/>
        <family val="2"/>
      </rPr>
      <t>) / Grenzwerts (T</t>
    </r>
    <r>
      <rPr>
        <b/>
        <vertAlign val="subscript"/>
        <sz val="10"/>
        <rFont val="Arial"/>
        <family val="2"/>
      </rPr>
      <t>G</t>
    </r>
    <r>
      <rPr>
        <b/>
        <sz val="10"/>
        <rFont val="Arial"/>
        <family val="2"/>
      </rPr>
      <t xml:space="preserve">) </t>
    </r>
  </si>
  <si>
    <t>für Tagesbelastung (kumuliert über alle Belastungsabschnitte)</t>
  </si>
  <si>
    <t>Jedes Umschalten bewirkt auch eine Farbänderung des Titelhintergrunds und der Eingabefelder.</t>
  </si>
  <si>
    <t>Tages-Schwing-</t>
  </si>
  <si>
    <t>ungsbelastung</t>
  </si>
  <si>
    <t>Tagesexposition A(8)</t>
  </si>
  <si>
    <r>
      <t>A</t>
    </r>
    <r>
      <rPr>
        <b/>
        <vertAlign val="subscript"/>
        <sz val="12"/>
        <rFont val="Arial"/>
        <family val="2"/>
      </rPr>
      <t>x</t>
    </r>
    <r>
      <rPr>
        <b/>
        <sz val="12"/>
        <rFont val="Arial"/>
        <family val="2"/>
      </rPr>
      <t>(8)</t>
    </r>
  </si>
  <si>
    <r>
      <t>A</t>
    </r>
    <r>
      <rPr>
        <b/>
        <vertAlign val="subscript"/>
        <sz val="12"/>
        <rFont val="Arial"/>
        <family val="2"/>
      </rPr>
      <t>y</t>
    </r>
    <r>
      <rPr>
        <b/>
        <sz val="12"/>
        <rFont val="Arial"/>
        <family val="2"/>
      </rPr>
      <t>(8)</t>
    </r>
  </si>
  <si>
    <r>
      <t>A</t>
    </r>
    <r>
      <rPr>
        <b/>
        <vertAlign val="subscript"/>
        <sz val="12"/>
        <rFont val="Arial"/>
        <family val="2"/>
      </rPr>
      <t>z</t>
    </r>
    <r>
      <rPr>
        <b/>
        <sz val="12"/>
        <rFont val="Arial"/>
        <family val="2"/>
      </rPr>
      <t>(8)</t>
    </r>
  </si>
  <si>
    <r>
      <t>P</t>
    </r>
    <r>
      <rPr>
        <b/>
        <vertAlign val="subscript"/>
        <sz val="12"/>
        <rFont val="Arial"/>
        <family val="2"/>
      </rPr>
      <t>Ex</t>
    </r>
    <r>
      <rPr>
        <b/>
        <sz val="12"/>
        <rFont val="Arial"/>
        <family val="2"/>
      </rPr>
      <t xml:space="preserve"> </t>
    </r>
  </si>
  <si>
    <r>
      <t>P</t>
    </r>
    <r>
      <rPr>
        <b/>
        <vertAlign val="subscript"/>
        <sz val="12"/>
        <rFont val="Arial"/>
        <family val="2"/>
      </rPr>
      <t>Ey</t>
    </r>
    <r>
      <rPr>
        <b/>
        <sz val="12"/>
        <rFont val="Arial"/>
        <family val="2"/>
      </rPr>
      <t xml:space="preserve"> </t>
    </r>
  </si>
  <si>
    <r>
      <t>P</t>
    </r>
    <r>
      <rPr>
        <b/>
        <vertAlign val="subscript"/>
        <sz val="12"/>
        <rFont val="Arial"/>
        <family val="2"/>
      </rPr>
      <t>Ez</t>
    </r>
    <r>
      <rPr>
        <b/>
        <sz val="12"/>
        <rFont val="Arial"/>
        <family val="2"/>
      </rPr>
      <t xml:space="preserve"> </t>
    </r>
  </si>
  <si>
    <r>
      <t>P</t>
    </r>
    <r>
      <rPr>
        <b/>
        <vertAlign val="subscript"/>
        <sz val="10"/>
        <rFont val="Arial"/>
        <family val="2"/>
      </rPr>
      <t>E,1h,z</t>
    </r>
    <r>
      <rPr>
        <sz val="10"/>
        <rFont val="Arial"/>
        <family val="2"/>
      </rPr>
      <t>o.</t>
    </r>
    <r>
      <rPr>
        <b/>
        <sz val="10"/>
        <rFont val="Arial"/>
        <family val="2"/>
      </rPr>
      <t>P</t>
    </r>
    <r>
      <rPr>
        <b/>
        <vertAlign val="subscript"/>
        <sz val="10"/>
        <rFont val="Arial"/>
        <family val="2"/>
      </rPr>
      <t>E,1h</t>
    </r>
  </si>
  <si>
    <t>Tages-Schwingungsbel.</t>
  </si>
  <si>
    <r>
      <t>Tagesexpositionswert A(8) in m/s</t>
    </r>
    <r>
      <rPr>
        <b/>
        <vertAlign val="superscript"/>
        <sz val="10"/>
        <rFont val="Arial"/>
        <family val="2"/>
      </rPr>
      <t>2</t>
    </r>
  </si>
  <si>
    <r>
      <t>a</t>
    </r>
    <r>
      <rPr>
        <b/>
        <vertAlign val="subscript"/>
        <sz val="10"/>
        <rFont val="Arial"/>
        <family val="2"/>
      </rPr>
      <t>hwz</t>
    </r>
    <r>
      <rPr>
        <b/>
        <sz val="10"/>
        <rFont val="Arial"/>
        <family val="2"/>
      </rPr>
      <t xml:space="preserve"> o. a</t>
    </r>
    <r>
      <rPr>
        <b/>
        <vertAlign val="subscript"/>
        <sz val="10"/>
        <rFont val="Arial"/>
        <family val="2"/>
      </rPr>
      <t>hv</t>
    </r>
  </si>
  <si>
    <r>
      <t xml:space="preserve"> Tagesexpositionswerte in m/s</t>
    </r>
    <r>
      <rPr>
        <b/>
        <vertAlign val="superscript"/>
        <sz val="10"/>
        <rFont val="Arial"/>
        <family val="2"/>
      </rPr>
      <t>2</t>
    </r>
  </si>
  <si>
    <r>
      <t>Tagesexpositionswerte in m/s</t>
    </r>
    <r>
      <rPr>
        <b/>
        <vertAlign val="superscript"/>
        <sz val="12"/>
        <rFont val="Arial"/>
        <family val="2"/>
      </rPr>
      <t>2</t>
    </r>
  </si>
  <si>
    <r>
      <t>A</t>
    </r>
    <r>
      <rPr>
        <b/>
        <sz val="10"/>
        <rFont val="Arial"/>
        <family val="2"/>
      </rPr>
      <t>(8)</t>
    </r>
  </si>
  <si>
    <r>
      <t>P</t>
    </r>
    <r>
      <rPr>
        <b/>
        <vertAlign val="subscript"/>
        <sz val="10"/>
        <rFont val="Arial"/>
        <family val="2"/>
      </rPr>
      <t>E</t>
    </r>
  </si>
  <si>
    <r>
      <t>a</t>
    </r>
    <r>
      <rPr>
        <b/>
        <vertAlign val="subscript"/>
        <sz val="12"/>
        <rFont val="Arial"/>
        <family val="2"/>
      </rPr>
      <t>hwz</t>
    </r>
    <r>
      <rPr>
        <vertAlign val="subscript"/>
        <sz val="8"/>
        <rFont val="Arial"/>
        <family val="2"/>
      </rPr>
      <t xml:space="preserve"> </t>
    </r>
    <r>
      <rPr>
        <sz val="7"/>
        <rFont val="Arial"/>
        <family val="2"/>
      </rPr>
      <t xml:space="preserve">oder </t>
    </r>
    <r>
      <rPr>
        <b/>
        <sz val="10"/>
        <rFont val="Arial"/>
        <family val="2"/>
      </rPr>
      <t>a</t>
    </r>
    <r>
      <rPr>
        <b/>
        <vertAlign val="subscript"/>
        <sz val="12"/>
        <rFont val="Arial"/>
        <family val="2"/>
      </rPr>
      <t>hv</t>
    </r>
  </si>
  <si>
    <r>
      <t>P</t>
    </r>
    <r>
      <rPr>
        <b/>
        <vertAlign val="subscript"/>
        <sz val="10"/>
        <rFont val="Arial"/>
        <family val="2"/>
      </rPr>
      <t>E,1h,z</t>
    </r>
    <r>
      <rPr>
        <sz val="7"/>
        <rFont val="Arial"/>
        <family val="2"/>
      </rPr>
      <t xml:space="preserve">oder </t>
    </r>
    <r>
      <rPr>
        <b/>
        <sz val="10"/>
        <rFont val="Arial"/>
        <family val="2"/>
      </rPr>
      <t>P</t>
    </r>
    <r>
      <rPr>
        <b/>
        <vertAlign val="subscript"/>
        <sz val="10"/>
        <rFont val="Arial"/>
        <family val="2"/>
      </rPr>
      <t>E,1h</t>
    </r>
  </si>
  <si>
    <r>
      <t xml:space="preserve"> P</t>
    </r>
    <r>
      <rPr>
        <b/>
        <vertAlign val="subscript"/>
        <sz val="12"/>
        <rFont val="Arial"/>
        <family val="2"/>
      </rPr>
      <t>E</t>
    </r>
    <r>
      <rPr>
        <b/>
        <sz val="12"/>
        <rFont val="Arial"/>
        <family val="2"/>
      </rPr>
      <t xml:space="preserve">  Tagessumme der Expositionspunkte  </t>
    </r>
  </si>
  <si>
    <r>
      <t xml:space="preserve">Effektivwerte der frequenzbewerteten
 Beschleunigung in </t>
    </r>
    <r>
      <rPr>
        <b/>
        <u val="single"/>
        <sz val="9"/>
        <rFont val="Arial"/>
        <family val="2"/>
      </rPr>
      <t>allen</t>
    </r>
    <r>
      <rPr>
        <b/>
        <sz val="9"/>
        <rFont val="Arial"/>
        <family val="2"/>
      </rPr>
      <t xml:space="preserve"> drei Richtungen* 
oder </t>
    </r>
    <r>
      <rPr>
        <b/>
        <u val="single"/>
        <sz val="9"/>
        <rFont val="Arial"/>
        <family val="2"/>
      </rPr>
      <t>nur</t>
    </r>
    <r>
      <rPr>
        <b/>
        <sz val="9"/>
        <rFont val="Arial"/>
        <family val="2"/>
      </rPr>
      <t xml:space="preserve"> Schwingungsgesamtwert</t>
    </r>
  </si>
  <si>
    <r>
      <t xml:space="preserve">Expositionspunkte pro Stunde
 in </t>
    </r>
    <r>
      <rPr>
        <b/>
        <u val="single"/>
        <sz val="9"/>
        <rFont val="Arial"/>
        <family val="2"/>
      </rPr>
      <t>allen</t>
    </r>
    <r>
      <rPr>
        <b/>
        <sz val="9"/>
        <rFont val="Arial"/>
        <family val="2"/>
      </rPr>
      <t xml:space="preserve"> drei Richtungen*
oder </t>
    </r>
    <r>
      <rPr>
        <b/>
        <u val="single"/>
        <sz val="9"/>
        <rFont val="Arial"/>
        <family val="2"/>
      </rPr>
      <t>nur</t>
    </r>
    <r>
      <rPr>
        <b/>
        <sz val="9"/>
        <rFont val="Arial"/>
        <family val="2"/>
      </rPr>
      <t xml:space="preserve"> Gesamtwert P</t>
    </r>
    <r>
      <rPr>
        <b/>
        <vertAlign val="subscript"/>
        <sz val="9"/>
        <rFont val="Arial"/>
        <family val="2"/>
      </rPr>
      <t>E,1h</t>
    </r>
  </si>
  <si>
    <r>
      <t>Wichtung
für z k</t>
    </r>
    <r>
      <rPr>
        <b/>
        <vertAlign val="subscript"/>
        <sz val="10"/>
        <rFont val="Arial"/>
        <family val="2"/>
      </rPr>
      <t xml:space="preserve">z </t>
    </r>
    <r>
      <rPr>
        <b/>
        <sz val="10"/>
        <rFont val="Arial"/>
        <family val="2"/>
      </rPr>
      <t>= 1</t>
    </r>
  </si>
  <si>
    <r>
      <t>Wichtung für x und y
k</t>
    </r>
    <r>
      <rPr>
        <b/>
        <vertAlign val="subscript"/>
        <sz val="10"/>
        <rFont val="Arial"/>
        <family val="2"/>
      </rPr>
      <t xml:space="preserve">x </t>
    </r>
    <r>
      <rPr>
        <b/>
        <sz val="10"/>
        <rFont val="Arial"/>
        <family val="2"/>
      </rPr>
      <t>= k</t>
    </r>
    <r>
      <rPr>
        <b/>
        <vertAlign val="subscript"/>
        <sz val="10"/>
        <rFont val="Arial"/>
        <family val="2"/>
      </rPr>
      <t xml:space="preserve">y </t>
    </r>
    <r>
      <rPr>
        <b/>
        <sz val="10"/>
        <rFont val="Arial"/>
        <family val="2"/>
      </rPr>
      <t>= 1,4</t>
    </r>
  </si>
  <si>
    <r>
      <t>*</t>
    </r>
    <r>
      <rPr>
        <sz val="8"/>
        <rFont val="Arial"/>
        <family val="2"/>
      </rPr>
      <t xml:space="preserve"> Falls nicht komplett, aber für die Haupteinwirkungsrichtung vorliegend, kann der </t>
    </r>
    <r>
      <rPr>
        <i/>
        <u val="single"/>
        <sz val="8"/>
        <rFont val="Arial"/>
        <family val="2"/>
      </rPr>
      <t>korrigierte</t>
    </r>
    <r>
      <rPr>
        <sz val="8"/>
        <rFont val="Arial"/>
        <family val="2"/>
      </rPr>
      <t xml:space="preserve"> </t>
    </r>
    <r>
      <rPr>
        <i/>
        <u val="single"/>
        <sz val="8"/>
        <rFont val="Arial"/>
        <family val="2"/>
      </rPr>
      <t>Gesamtwert</t>
    </r>
    <r>
      <rPr>
        <sz val="8"/>
        <rFont val="Arial"/>
        <family val="2"/>
      </rPr>
      <t xml:space="preserve"> eingegeben werden. </t>
    </r>
  </si>
  <si>
    <r>
      <t>Tagesexpositionswert</t>
    </r>
    <r>
      <rPr>
        <b/>
        <sz val="11"/>
        <rFont val="Arial"/>
        <family val="2"/>
      </rPr>
      <t xml:space="preserve"> </t>
    </r>
    <r>
      <rPr>
        <b/>
        <sz val="12"/>
        <rFont val="Arial"/>
        <family val="2"/>
      </rPr>
      <t>A(8)</t>
    </r>
    <r>
      <rPr>
        <b/>
        <sz val="11"/>
        <rFont val="Arial"/>
        <family val="2"/>
      </rPr>
      <t xml:space="preserve"> in m/s</t>
    </r>
    <r>
      <rPr>
        <b/>
        <vertAlign val="superscript"/>
        <sz val="11"/>
        <rFont val="Arial"/>
        <family val="2"/>
      </rPr>
      <t>2</t>
    </r>
    <r>
      <rPr>
        <b/>
        <sz val="11"/>
        <rFont val="Arial"/>
        <family val="2"/>
      </rPr>
      <t xml:space="preserve"> </t>
    </r>
    <r>
      <rPr>
        <b/>
        <sz val="12"/>
        <rFont val="Arial"/>
        <family val="2"/>
      </rPr>
      <t xml:space="preserve"> </t>
    </r>
  </si>
  <si>
    <r>
      <t>Tagesexpositionswert</t>
    </r>
    <r>
      <rPr>
        <b/>
        <sz val="11"/>
        <rFont val="Arial"/>
        <family val="2"/>
      </rPr>
      <t xml:space="preserve"> </t>
    </r>
    <r>
      <rPr>
        <b/>
        <sz val="12"/>
        <rFont val="Arial"/>
        <family val="2"/>
      </rPr>
      <t>A(8)</t>
    </r>
    <r>
      <rPr>
        <b/>
        <sz val="11"/>
        <rFont val="Arial"/>
        <family val="2"/>
      </rPr>
      <t xml:space="preserve"> in m/s</t>
    </r>
    <r>
      <rPr>
        <b/>
        <vertAlign val="superscript"/>
        <sz val="11"/>
        <rFont val="Arial"/>
        <family val="2"/>
      </rPr>
      <t>2</t>
    </r>
    <r>
      <rPr>
        <b/>
        <sz val="11"/>
        <rFont val="Arial"/>
        <family val="2"/>
      </rPr>
      <t xml:space="preserve">  </t>
    </r>
  </si>
  <si>
    <r>
      <t xml:space="preserve">*Falls nicht komplett, aber für die Haupteinwirkungsrichtung vorliegend,
 kann der </t>
    </r>
    <r>
      <rPr>
        <i/>
        <u val="single"/>
        <sz val="8"/>
        <rFont val="Arial"/>
        <family val="2"/>
      </rPr>
      <t>korrigierte</t>
    </r>
    <r>
      <rPr>
        <sz val="8"/>
        <rFont val="Arial"/>
        <family val="2"/>
      </rPr>
      <t xml:space="preserve"> </t>
    </r>
    <r>
      <rPr>
        <i/>
        <u val="single"/>
        <sz val="8"/>
        <rFont val="Arial"/>
        <family val="2"/>
      </rPr>
      <t>Schwingungsgesamtwert</t>
    </r>
    <r>
      <rPr>
        <sz val="8"/>
        <rFont val="Arial"/>
        <family val="2"/>
      </rPr>
      <t xml:space="preserve"> eingegeben werden. </t>
    </r>
  </si>
  <si>
    <t xml:space="preserve">  tägliche Einwirkungsdauer                   </t>
  </si>
  <si>
    <t xml:space="preserve">tägliche Einwirkungsdauer 
Stunden            Minuten </t>
  </si>
  <si>
    <t xml:space="preserve">Tagesexpositionswert/e </t>
  </si>
  <si>
    <r>
      <t xml:space="preserve">Expositionspunkte </t>
    </r>
    <r>
      <rPr>
        <sz val="10"/>
        <rFont val="Arial"/>
        <family val="2"/>
      </rPr>
      <t>(Risikopunktwerte)</t>
    </r>
    <r>
      <rPr>
        <b/>
        <sz val="10"/>
        <rFont val="Arial"/>
        <family val="2"/>
      </rPr>
      <t xml:space="preserve"> 
P</t>
    </r>
    <r>
      <rPr>
        <b/>
        <vertAlign val="subscript"/>
        <sz val="10"/>
        <rFont val="Arial"/>
        <family val="2"/>
      </rPr>
      <t>Eli mit l=x,y,z</t>
    </r>
    <r>
      <rPr>
        <b/>
        <sz val="10"/>
        <rFont val="Arial"/>
        <family val="2"/>
      </rPr>
      <t xml:space="preserve"> bzw. P</t>
    </r>
    <r>
      <rPr>
        <b/>
        <vertAlign val="subscript"/>
        <sz val="10"/>
        <rFont val="Arial"/>
        <family val="2"/>
      </rPr>
      <t>Ei</t>
    </r>
    <r>
      <rPr>
        <b/>
        <sz val="10"/>
        <rFont val="Arial"/>
        <family val="2"/>
      </rPr>
      <t xml:space="preserve"> </t>
    </r>
  </si>
  <si>
    <r>
      <t>Tagesexposition P</t>
    </r>
    <r>
      <rPr>
        <b/>
        <vertAlign val="subscript"/>
        <sz val="12"/>
        <rFont val="Arial"/>
        <family val="2"/>
      </rPr>
      <t xml:space="preserve">E </t>
    </r>
    <r>
      <rPr>
        <b/>
        <sz val="12"/>
        <rFont val="Arial"/>
        <family val="2"/>
      </rPr>
      <t xml:space="preserve">  </t>
    </r>
  </si>
  <si>
    <t xml:space="preserve">Umschalten zwischen diesen beiden Eingabemöglichkeiten für den gewählten Rechner
(GKV oder HAV) - die jeweils aktuelle Eingabeart steht links  </t>
  </si>
  <si>
    <t>Umschalten zwischen den beiden Rechnern (GKV oder HAV) - es erscheint jeweils die Eingabevariante für die Beschleunigung</t>
  </si>
  <si>
    <t xml:space="preserve">Die Rechner erscheinen beim Aufrufen mit der Seite, die beim Speichern (z.B. beim Schließen) die aktuelle war. Zur korrekten Öffnung der Rechner wird daher empfohlen, nicht zu speichern oder beim Schließen den GKV-Rechner mit der Seite GKV / Eingabe Beschleunigung bzw. den HAV-Rechner mit der Seite HAV / Eingabe Beschleunigung abzuspeichern. </t>
  </si>
  <si>
    <t>Achsen für GKV</t>
  </si>
  <si>
    <t>Achsen für HAV</t>
  </si>
  <si>
    <r>
      <t>Für GKV Eingabe von P</t>
    </r>
    <r>
      <rPr>
        <b/>
        <vertAlign val="subscript"/>
        <sz val="10"/>
        <rFont val="Arial"/>
        <family val="2"/>
      </rPr>
      <t>E,1h,x</t>
    </r>
    <r>
      <rPr>
        <b/>
        <sz val="10"/>
        <rFont val="Arial"/>
        <family val="2"/>
      </rPr>
      <t xml:space="preserve"> und/oder P</t>
    </r>
    <r>
      <rPr>
        <b/>
        <vertAlign val="subscript"/>
        <sz val="10"/>
        <rFont val="Arial"/>
        <family val="2"/>
      </rPr>
      <t>E,1h,y</t>
    </r>
    <r>
      <rPr>
        <b/>
        <sz val="10"/>
        <rFont val="Arial"/>
        <family val="2"/>
      </rPr>
      <t xml:space="preserve"> und/oder P</t>
    </r>
    <r>
      <rPr>
        <b/>
        <vertAlign val="subscript"/>
        <sz val="10"/>
        <rFont val="Arial"/>
        <family val="2"/>
      </rPr>
      <t>E,1h,z</t>
    </r>
    <r>
      <rPr>
        <b/>
        <sz val="10"/>
        <rFont val="Arial"/>
        <family val="2"/>
      </rPr>
      <t xml:space="preserve"> für den jeweiligen Belastungsabschnitt - P</t>
    </r>
    <r>
      <rPr>
        <b/>
        <vertAlign val="subscript"/>
        <sz val="10"/>
        <rFont val="Arial"/>
        <family val="2"/>
      </rPr>
      <t xml:space="preserve">E,1hl </t>
    </r>
    <r>
      <rPr>
        <b/>
        <sz val="10"/>
        <rFont val="Arial"/>
        <family val="2"/>
      </rPr>
      <t>= 50(k</t>
    </r>
    <r>
      <rPr>
        <b/>
        <vertAlign val="subscript"/>
        <sz val="10"/>
        <rFont val="Arial"/>
        <family val="2"/>
      </rPr>
      <t>l</t>
    </r>
    <r>
      <rPr>
        <b/>
        <sz val="10"/>
        <rFont val="Arial"/>
        <family val="2"/>
      </rPr>
      <t>a</t>
    </r>
    <r>
      <rPr>
        <b/>
        <vertAlign val="subscript"/>
        <sz val="10"/>
        <rFont val="Arial"/>
        <family val="2"/>
      </rPr>
      <t>wl</t>
    </r>
    <r>
      <rPr>
        <b/>
        <sz val="10"/>
        <rFont val="Arial"/>
        <family val="2"/>
      </rPr>
      <t>/m/s</t>
    </r>
    <r>
      <rPr>
        <b/>
        <vertAlign val="superscript"/>
        <sz val="10"/>
        <rFont val="Arial"/>
        <family val="2"/>
      </rPr>
      <t>2</t>
    </r>
    <r>
      <rPr>
        <b/>
        <sz val="10"/>
        <rFont val="Arial"/>
        <family val="2"/>
      </rPr>
      <t>)</t>
    </r>
    <r>
      <rPr>
        <b/>
        <vertAlign val="superscript"/>
        <sz val="10"/>
        <rFont val="Arial"/>
        <family val="2"/>
      </rPr>
      <t xml:space="preserve">2 </t>
    </r>
    <r>
      <rPr>
        <b/>
        <vertAlign val="subscript"/>
        <sz val="10"/>
        <rFont val="Arial"/>
        <family val="2"/>
      </rPr>
      <t xml:space="preserve">für l=x,y,z </t>
    </r>
    <r>
      <rPr>
        <b/>
        <sz val="10"/>
        <rFont val="Arial"/>
        <family val="2"/>
      </rPr>
      <t>,
Für HAV Eingabe von P</t>
    </r>
    <r>
      <rPr>
        <b/>
        <vertAlign val="subscript"/>
        <sz val="10"/>
        <rFont val="Arial"/>
        <family val="2"/>
      </rPr>
      <t>E,1h,x</t>
    </r>
    <r>
      <rPr>
        <b/>
        <sz val="10"/>
        <rFont val="Arial"/>
        <family val="2"/>
      </rPr>
      <t xml:space="preserve"> </t>
    </r>
    <r>
      <rPr>
        <b/>
        <i/>
        <u val="single"/>
        <sz val="10"/>
        <rFont val="Arial"/>
        <family val="2"/>
      </rPr>
      <t>und</t>
    </r>
    <r>
      <rPr>
        <b/>
        <sz val="10"/>
        <rFont val="Arial"/>
        <family val="2"/>
      </rPr>
      <t xml:space="preserve"> P</t>
    </r>
    <r>
      <rPr>
        <b/>
        <vertAlign val="subscript"/>
        <sz val="10"/>
        <rFont val="Arial"/>
        <family val="2"/>
      </rPr>
      <t>E,1h,y</t>
    </r>
    <r>
      <rPr>
        <b/>
        <sz val="10"/>
        <rFont val="Arial"/>
        <family val="2"/>
      </rPr>
      <t xml:space="preserve"> </t>
    </r>
    <r>
      <rPr>
        <b/>
        <i/>
        <u val="single"/>
        <sz val="10"/>
        <rFont val="Arial"/>
        <family val="2"/>
      </rPr>
      <t>und</t>
    </r>
    <r>
      <rPr>
        <b/>
        <sz val="10"/>
        <rFont val="Arial"/>
        <family val="2"/>
      </rPr>
      <t xml:space="preserve"> P</t>
    </r>
    <r>
      <rPr>
        <b/>
        <vertAlign val="subscript"/>
        <sz val="10"/>
        <rFont val="Arial"/>
        <family val="2"/>
      </rPr>
      <t>E,1h,z</t>
    </r>
    <r>
      <rPr>
        <b/>
        <sz val="10"/>
        <rFont val="Arial"/>
        <family val="2"/>
      </rPr>
      <t xml:space="preserve"> oder </t>
    </r>
    <r>
      <rPr>
        <b/>
        <i/>
        <u val="single"/>
        <sz val="10"/>
        <rFont val="Arial"/>
        <family val="2"/>
      </rPr>
      <t>nur</t>
    </r>
    <r>
      <rPr>
        <b/>
        <sz val="10"/>
        <rFont val="Arial"/>
        <family val="2"/>
      </rPr>
      <t xml:space="preserve"> von P</t>
    </r>
    <r>
      <rPr>
        <b/>
        <vertAlign val="subscript"/>
        <sz val="10"/>
        <rFont val="Arial"/>
        <family val="2"/>
      </rPr>
      <t>E,1h</t>
    </r>
    <r>
      <rPr>
        <b/>
        <sz val="10"/>
        <rFont val="Arial"/>
        <family val="2"/>
      </rPr>
      <t xml:space="preserve"> für den jeweiligen Belastungsabschnitt (Eingabe von 0 wird akzeptiert!). *Falls Werte nicht für jede, jedoch zumindest für die Haupteinwirkungsrichtung vorliegen, ist analog zu oben ein mit c korrigierter Gesamtwert einzugeben.   -  P</t>
    </r>
    <r>
      <rPr>
        <b/>
        <vertAlign val="subscript"/>
        <sz val="10"/>
        <rFont val="Arial"/>
        <family val="2"/>
      </rPr>
      <t xml:space="preserve">E,1hl </t>
    </r>
    <r>
      <rPr>
        <b/>
        <sz val="10"/>
        <rFont val="Arial"/>
        <family val="2"/>
      </rPr>
      <t>= 2(a</t>
    </r>
    <r>
      <rPr>
        <b/>
        <vertAlign val="subscript"/>
        <sz val="10"/>
        <rFont val="Arial"/>
        <family val="2"/>
      </rPr>
      <t>hvl</t>
    </r>
    <r>
      <rPr>
        <b/>
        <sz val="10"/>
        <rFont val="Arial"/>
        <family val="2"/>
      </rPr>
      <t>/m/s</t>
    </r>
    <r>
      <rPr>
        <b/>
        <vertAlign val="superscript"/>
        <sz val="10"/>
        <rFont val="Arial"/>
        <family val="2"/>
      </rPr>
      <t>2</t>
    </r>
    <r>
      <rPr>
        <b/>
        <sz val="10"/>
        <rFont val="Arial"/>
        <family val="2"/>
      </rPr>
      <t>)</t>
    </r>
    <r>
      <rPr>
        <b/>
        <vertAlign val="superscript"/>
        <sz val="10"/>
        <rFont val="Arial"/>
        <family val="2"/>
      </rPr>
      <t>2</t>
    </r>
    <r>
      <rPr>
        <b/>
        <sz val="10"/>
        <rFont val="Arial"/>
        <family val="2"/>
      </rPr>
      <t xml:space="preserve"> </t>
    </r>
    <r>
      <rPr>
        <b/>
        <vertAlign val="subscript"/>
        <sz val="10"/>
        <rFont val="Arial"/>
        <family val="2"/>
      </rPr>
      <t xml:space="preserve">für l=x,y,z sowie l=_ 
</t>
    </r>
    <r>
      <rPr>
        <b/>
        <sz val="10"/>
        <rFont val="Arial"/>
        <family val="2"/>
      </rPr>
      <t xml:space="preserve">
Die Eingabemöglichkeit ist begrenzt auf ganze Zahlen zwischen 0 und 10000. </t>
    </r>
  </si>
  <si>
    <r>
      <t>nur für HAV
Vektorgröße über alle drei Richtungen mit a</t>
    </r>
    <r>
      <rPr>
        <b/>
        <vertAlign val="subscript"/>
        <sz val="10"/>
        <rFont val="Arial"/>
        <family val="2"/>
      </rPr>
      <t xml:space="preserve">hv </t>
    </r>
    <r>
      <rPr>
        <b/>
        <sz val="10"/>
        <rFont val="Arial"/>
        <family val="2"/>
      </rPr>
      <t>= (a</t>
    </r>
    <r>
      <rPr>
        <b/>
        <vertAlign val="subscript"/>
        <sz val="10"/>
        <rFont val="Arial"/>
        <family val="2"/>
      </rPr>
      <t>hvx</t>
    </r>
    <r>
      <rPr>
        <b/>
        <vertAlign val="superscript"/>
        <sz val="10"/>
        <rFont val="Arial"/>
        <family val="2"/>
      </rPr>
      <t>2</t>
    </r>
    <r>
      <rPr>
        <b/>
        <sz val="10"/>
        <rFont val="Arial"/>
        <family val="2"/>
      </rPr>
      <t>+a</t>
    </r>
    <r>
      <rPr>
        <b/>
        <vertAlign val="subscript"/>
        <sz val="10"/>
        <rFont val="Arial"/>
        <family val="2"/>
      </rPr>
      <t>hvy</t>
    </r>
    <r>
      <rPr>
        <b/>
        <vertAlign val="superscript"/>
        <sz val="10"/>
        <rFont val="Arial"/>
        <family val="2"/>
      </rPr>
      <t>2</t>
    </r>
    <r>
      <rPr>
        <b/>
        <sz val="10"/>
        <rFont val="Arial"/>
        <family val="2"/>
      </rPr>
      <t>+a</t>
    </r>
    <r>
      <rPr>
        <b/>
        <vertAlign val="subscript"/>
        <sz val="10"/>
        <rFont val="Arial"/>
        <family val="2"/>
      </rPr>
      <t>hvz</t>
    </r>
    <r>
      <rPr>
        <b/>
        <vertAlign val="superscript"/>
        <sz val="10"/>
        <rFont val="Arial"/>
        <family val="2"/>
      </rPr>
      <t>2</t>
    </r>
    <r>
      <rPr>
        <b/>
        <sz val="10"/>
        <rFont val="Arial"/>
        <family val="2"/>
      </rPr>
      <t>)</t>
    </r>
    <r>
      <rPr>
        <b/>
        <vertAlign val="superscript"/>
        <sz val="10"/>
        <rFont val="Arial"/>
        <family val="2"/>
      </rPr>
      <t>0,5</t>
    </r>
  </si>
  <si>
    <r>
      <t>bei GKV:    a</t>
    </r>
    <r>
      <rPr>
        <b/>
        <vertAlign val="subscript"/>
        <sz val="10"/>
        <rFont val="Arial"/>
        <family val="2"/>
      </rPr>
      <t xml:space="preserve">wl(8) </t>
    </r>
    <r>
      <rPr>
        <b/>
        <sz val="10"/>
        <rFont val="Arial"/>
        <family val="2"/>
      </rPr>
      <t>= a</t>
    </r>
    <r>
      <rPr>
        <b/>
        <vertAlign val="subscript"/>
        <sz val="10"/>
        <rFont val="Arial"/>
        <family val="2"/>
      </rPr>
      <t>wl</t>
    </r>
    <r>
      <rPr>
        <b/>
        <sz val="10"/>
        <rFont val="Arial"/>
        <family val="2"/>
      </rPr>
      <t>(T</t>
    </r>
    <r>
      <rPr>
        <b/>
        <vertAlign val="subscript"/>
        <sz val="10"/>
        <rFont val="Arial"/>
        <family val="2"/>
      </rPr>
      <t>E</t>
    </r>
    <r>
      <rPr>
        <b/>
        <sz val="10"/>
        <rFont val="Arial"/>
        <family val="2"/>
      </rPr>
      <t>/T</t>
    </r>
    <r>
      <rPr>
        <b/>
        <vertAlign val="subscript"/>
        <sz val="10"/>
        <rFont val="Arial"/>
        <family val="2"/>
      </rPr>
      <t>0</t>
    </r>
    <r>
      <rPr>
        <b/>
        <sz val="10"/>
        <rFont val="Arial"/>
        <family val="2"/>
      </rPr>
      <t>)</t>
    </r>
    <r>
      <rPr>
        <b/>
        <vertAlign val="superscript"/>
        <sz val="10"/>
        <rFont val="Arial"/>
        <family val="2"/>
      </rPr>
      <t xml:space="preserve">0,5 </t>
    </r>
    <r>
      <rPr>
        <b/>
        <vertAlign val="subscript"/>
        <sz val="10"/>
        <rFont val="Arial"/>
        <family val="2"/>
      </rPr>
      <t>für l=x,y,z</t>
    </r>
    <r>
      <rPr>
        <b/>
        <vertAlign val="superscript"/>
        <sz val="10"/>
        <rFont val="Arial"/>
        <family val="2"/>
      </rPr>
      <t xml:space="preserve"> </t>
    </r>
    <r>
      <rPr>
        <b/>
        <sz val="10"/>
        <rFont val="Arial"/>
        <family val="2"/>
      </rPr>
      <t xml:space="preserve"> mit T</t>
    </r>
    <r>
      <rPr>
        <b/>
        <vertAlign val="subscript"/>
        <sz val="10"/>
        <rFont val="Arial"/>
        <family val="2"/>
      </rPr>
      <t>E</t>
    </r>
    <r>
      <rPr>
        <b/>
        <sz val="10"/>
        <rFont val="Arial"/>
        <family val="2"/>
      </rPr>
      <t xml:space="preserve"> - Einwirkungsdauer des Belastungsabschnitts und dem Beurteilungszeitraum T</t>
    </r>
    <r>
      <rPr>
        <b/>
        <vertAlign val="subscript"/>
        <sz val="10"/>
        <rFont val="Arial"/>
        <family val="2"/>
      </rPr>
      <t>0</t>
    </r>
    <r>
      <rPr>
        <b/>
        <sz val="10"/>
        <rFont val="Arial"/>
        <family val="2"/>
      </rPr>
      <t xml:space="preserve"> = 8 Stunden</t>
    </r>
  </si>
  <si>
    <r>
      <t xml:space="preserve">
</t>
    </r>
    <r>
      <rPr>
        <b/>
        <sz val="10"/>
        <rFont val="Arial"/>
        <family val="2"/>
      </rPr>
      <t>bei HAV:    a</t>
    </r>
    <r>
      <rPr>
        <b/>
        <vertAlign val="subscript"/>
        <sz val="10"/>
        <rFont val="Arial"/>
        <family val="2"/>
      </rPr>
      <t xml:space="preserve">hv(8) </t>
    </r>
    <r>
      <rPr>
        <b/>
        <sz val="10"/>
        <rFont val="Arial"/>
        <family val="2"/>
      </rPr>
      <t>= a</t>
    </r>
    <r>
      <rPr>
        <b/>
        <vertAlign val="subscript"/>
        <sz val="10"/>
        <rFont val="Arial"/>
        <family val="2"/>
      </rPr>
      <t>hv</t>
    </r>
    <r>
      <rPr>
        <b/>
        <sz val="10"/>
        <rFont val="Arial"/>
        <family val="2"/>
      </rPr>
      <t>(T</t>
    </r>
    <r>
      <rPr>
        <b/>
        <vertAlign val="subscript"/>
        <sz val="10"/>
        <rFont val="Arial"/>
        <family val="2"/>
      </rPr>
      <t>E</t>
    </r>
    <r>
      <rPr>
        <b/>
        <sz val="10"/>
        <rFont val="Arial"/>
        <family val="2"/>
      </rPr>
      <t>/T</t>
    </r>
    <r>
      <rPr>
        <b/>
        <vertAlign val="subscript"/>
        <sz val="10"/>
        <rFont val="Arial"/>
        <family val="2"/>
      </rPr>
      <t>0</t>
    </r>
    <r>
      <rPr>
        <b/>
        <sz val="10"/>
        <rFont val="Arial"/>
        <family val="2"/>
      </rPr>
      <t>)</t>
    </r>
    <r>
      <rPr>
        <b/>
        <vertAlign val="superscript"/>
        <sz val="10"/>
        <rFont val="Arial"/>
        <family val="2"/>
      </rPr>
      <t xml:space="preserve">0,5     </t>
    </r>
    <r>
      <rPr>
        <b/>
        <sz val="10"/>
        <rFont val="Arial"/>
        <family val="2"/>
      </rPr>
      <t>mit T</t>
    </r>
    <r>
      <rPr>
        <b/>
        <vertAlign val="subscript"/>
        <sz val="10"/>
        <rFont val="Arial"/>
        <family val="2"/>
      </rPr>
      <t>E</t>
    </r>
    <r>
      <rPr>
        <b/>
        <sz val="10"/>
        <rFont val="Arial"/>
        <family val="2"/>
      </rPr>
      <t xml:space="preserve"> - Einwirkungsdauer des
Belastungsabschnitts und dem Beurteilungszeitraum T</t>
    </r>
    <r>
      <rPr>
        <b/>
        <vertAlign val="subscript"/>
        <sz val="10"/>
        <rFont val="Arial"/>
        <family val="2"/>
      </rPr>
      <t>0</t>
    </r>
    <r>
      <rPr>
        <b/>
        <sz val="10"/>
        <rFont val="Arial"/>
        <family val="2"/>
      </rPr>
      <t xml:space="preserve"> = 8 Stunden</t>
    </r>
  </si>
  <si>
    <r>
      <t>bei GKV:    P</t>
    </r>
    <r>
      <rPr>
        <b/>
        <vertAlign val="subscript"/>
        <sz val="10"/>
        <rFont val="Arial"/>
        <family val="2"/>
      </rPr>
      <t>Eli</t>
    </r>
    <r>
      <rPr>
        <b/>
        <sz val="10"/>
        <rFont val="Arial"/>
        <family val="2"/>
      </rPr>
      <t xml:space="preserve"> = 400(k</t>
    </r>
    <r>
      <rPr>
        <b/>
        <vertAlign val="subscript"/>
        <sz val="10"/>
        <rFont val="Arial"/>
        <family val="2"/>
      </rPr>
      <t>l</t>
    </r>
    <r>
      <rPr>
        <b/>
        <sz val="10"/>
        <rFont val="Arial"/>
        <family val="2"/>
      </rPr>
      <t>a</t>
    </r>
    <r>
      <rPr>
        <b/>
        <vertAlign val="subscript"/>
        <sz val="10"/>
        <rFont val="Arial"/>
        <family val="2"/>
      </rPr>
      <t>wl</t>
    </r>
    <r>
      <rPr>
        <b/>
        <sz val="10"/>
        <rFont val="Arial"/>
        <family val="2"/>
      </rPr>
      <t>/m/s</t>
    </r>
    <r>
      <rPr>
        <b/>
        <vertAlign val="superscript"/>
        <sz val="10"/>
        <rFont val="Arial"/>
        <family val="2"/>
      </rPr>
      <t>2</t>
    </r>
    <r>
      <rPr>
        <b/>
        <sz val="10"/>
        <rFont val="Arial"/>
        <family val="2"/>
      </rPr>
      <t>)</t>
    </r>
    <r>
      <rPr>
        <b/>
        <vertAlign val="superscript"/>
        <sz val="10"/>
        <rFont val="Arial"/>
        <family val="2"/>
      </rPr>
      <t>2</t>
    </r>
    <r>
      <rPr>
        <b/>
        <sz val="10"/>
        <rFont val="Arial"/>
        <family val="2"/>
      </rPr>
      <t>T</t>
    </r>
    <r>
      <rPr>
        <b/>
        <vertAlign val="subscript"/>
        <sz val="10"/>
        <rFont val="Arial"/>
        <family val="2"/>
      </rPr>
      <t>E</t>
    </r>
    <r>
      <rPr>
        <b/>
        <sz val="10"/>
        <rFont val="Arial"/>
        <family val="2"/>
      </rPr>
      <t>/T</t>
    </r>
    <r>
      <rPr>
        <b/>
        <vertAlign val="subscript"/>
        <sz val="10"/>
        <rFont val="Arial"/>
        <family val="2"/>
      </rPr>
      <t xml:space="preserve">0 </t>
    </r>
    <r>
      <rPr>
        <b/>
        <sz val="10"/>
        <rFont val="Arial"/>
        <family val="2"/>
      </rPr>
      <t>= P</t>
    </r>
    <r>
      <rPr>
        <b/>
        <vertAlign val="subscript"/>
        <sz val="10"/>
        <rFont val="Arial"/>
        <family val="2"/>
      </rPr>
      <t>E,1hl</t>
    </r>
    <r>
      <rPr>
        <b/>
        <sz val="10"/>
        <rFont val="Arial"/>
        <family val="2"/>
      </rPr>
      <t>T</t>
    </r>
    <r>
      <rPr>
        <b/>
        <vertAlign val="subscript"/>
        <sz val="10"/>
        <rFont val="Arial"/>
        <family val="2"/>
      </rPr>
      <t>E</t>
    </r>
    <r>
      <rPr>
        <b/>
        <sz val="10"/>
        <rFont val="Arial"/>
        <family val="2"/>
      </rPr>
      <t xml:space="preserve">/h </t>
    </r>
    <r>
      <rPr>
        <b/>
        <vertAlign val="subscript"/>
        <sz val="10"/>
        <rFont val="Arial"/>
        <family val="2"/>
      </rPr>
      <t>für l=x,y,z</t>
    </r>
    <r>
      <rPr>
        <b/>
        <sz val="10"/>
        <rFont val="Arial"/>
        <family val="2"/>
      </rPr>
      <t xml:space="preserve"> ;</t>
    </r>
    <r>
      <rPr>
        <b/>
        <vertAlign val="superscript"/>
        <sz val="10"/>
        <rFont val="Arial"/>
        <family val="2"/>
      </rPr>
      <t xml:space="preserve">
</t>
    </r>
    <r>
      <rPr>
        <b/>
        <sz val="10"/>
        <rFont val="Arial"/>
        <family val="2"/>
      </rPr>
      <t>bei HAV:    P</t>
    </r>
    <r>
      <rPr>
        <b/>
        <vertAlign val="subscript"/>
        <sz val="10"/>
        <rFont val="Arial"/>
        <family val="2"/>
      </rPr>
      <t>Ei</t>
    </r>
    <r>
      <rPr>
        <b/>
        <sz val="10"/>
        <rFont val="Arial"/>
        <family val="2"/>
      </rPr>
      <t xml:space="preserve"> = 16(a</t>
    </r>
    <r>
      <rPr>
        <b/>
        <vertAlign val="subscript"/>
        <sz val="10"/>
        <rFont val="Arial"/>
        <family val="2"/>
      </rPr>
      <t>hv</t>
    </r>
    <r>
      <rPr>
        <b/>
        <sz val="10"/>
        <rFont val="Arial"/>
        <family val="2"/>
      </rPr>
      <t>/m/s</t>
    </r>
    <r>
      <rPr>
        <b/>
        <vertAlign val="superscript"/>
        <sz val="10"/>
        <rFont val="Arial"/>
        <family val="2"/>
      </rPr>
      <t>2</t>
    </r>
    <r>
      <rPr>
        <b/>
        <sz val="10"/>
        <rFont val="Arial"/>
        <family val="2"/>
      </rPr>
      <t>)</t>
    </r>
    <r>
      <rPr>
        <b/>
        <vertAlign val="superscript"/>
        <sz val="10"/>
        <rFont val="Arial"/>
        <family val="2"/>
      </rPr>
      <t>2</t>
    </r>
    <r>
      <rPr>
        <b/>
        <sz val="10"/>
        <rFont val="Arial"/>
        <family val="2"/>
      </rPr>
      <t>T</t>
    </r>
    <r>
      <rPr>
        <b/>
        <vertAlign val="subscript"/>
        <sz val="10"/>
        <rFont val="Arial"/>
        <family val="2"/>
      </rPr>
      <t>E</t>
    </r>
    <r>
      <rPr>
        <b/>
        <sz val="10"/>
        <rFont val="Arial"/>
        <family val="2"/>
      </rPr>
      <t>/T</t>
    </r>
    <r>
      <rPr>
        <b/>
        <vertAlign val="subscript"/>
        <sz val="10"/>
        <rFont val="Arial"/>
        <family val="2"/>
      </rPr>
      <t xml:space="preserve">0 </t>
    </r>
    <r>
      <rPr>
        <b/>
        <sz val="10"/>
        <rFont val="Arial"/>
        <family val="2"/>
      </rPr>
      <t>= (P</t>
    </r>
    <r>
      <rPr>
        <b/>
        <vertAlign val="subscript"/>
        <sz val="10"/>
        <rFont val="Arial"/>
        <family val="2"/>
      </rPr>
      <t>E,1hx</t>
    </r>
    <r>
      <rPr>
        <b/>
        <sz val="10"/>
        <rFont val="Arial"/>
        <family val="2"/>
      </rPr>
      <t>+P</t>
    </r>
    <r>
      <rPr>
        <b/>
        <vertAlign val="subscript"/>
        <sz val="10"/>
        <rFont val="Arial"/>
        <family val="2"/>
      </rPr>
      <t>E,1hy</t>
    </r>
    <r>
      <rPr>
        <b/>
        <sz val="10"/>
        <rFont val="Arial"/>
        <family val="2"/>
      </rPr>
      <t>+P</t>
    </r>
    <r>
      <rPr>
        <b/>
        <vertAlign val="subscript"/>
        <sz val="10"/>
        <rFont val="Arial"/>
        <family val="2"/>
      </rPr>
      <t>E,1hz</t>
    </r>
    <r>
      <rPr>
        <b/>
        <sz val="10"/>
        <rFont val="Arial"/>
        <family val="2"/>
      </rPr>
      <t>)T</t>
    </r>
    <r>
      <rPr>
        <b/>
        <vertAlign val="subscript"/>
        <sz val="10"/>
        <rFont val="Arial"/>
        <family val="2"/>
      </rPr>
      <t>E</t>
    </r>
    <r>
      <rPr>
        <b/>
        <sz val="10"/>
        <rFont val="Arial"/>
        <family val="2"/>
      </rPr>
      <t>/h = P</t>
    </r>
    <r>
      <rPr>
        <b/>
        <vertAlign val="subscript"/>
        <sz val="10"/>
        <rFont val="Arial"/>
        <family val="2"/>
      </rPr>
      <t>E,1h</t>
    </r>
    <r>
      <rPr>
        <b/>
        <sz val="10"/>
        <rFont val="Arial"/>
        <family val="2"/>
      </rPr>
      <t>T</t>
    </r>
    <r>
      <rPr>
        <b/>
        <vertAlign val="subscript"/>
        <sz val="10"/>
        <rFont val="Arial"/>
        <family val="2"/>
      </rPr>
      <t>E</t>
    </r>
    <r>
      <rPr>
        <b/>
        <sz val="10"/>
        <rFont val="Arial"/>
        <family val="2"/>
      </rPr>
      <t>/h ; jeweils mit T</t>
    </r>
    <r>
      <rPr>
        <b/>
        <vertAlign val="subscript"/>
        <sz val="10"/>
        <rFont val="Arial"/>
        <family val="2"/>
      </rPr>
      <t>E</t>
    </r>
    <r>
      <rPr>
        <b/>
        <sz val="10"/>
        <rFont val="Arial"/>
        <family val="2"/>
      </rPr>
      <t xml:space="preserve"> - 
Einwirkungsdauer des Belastungsabschnitts und dem Beurteilungszeitraum T</t>
    </r>
    <r>
      <rPr>
        <b/>
        <vertAlign val="subscript"/>
        <sz val="10"/>
        <rFont val="Arial"/>
        <family val="2"/>
      </rPr>
      <t>0</t>
    </r>
    <r>
      <rPr>
        <b/>
        <sz val="10"/>
        <rFont val="Arial"/>
        <family val="2"/>
      </rPr>
      <t xml:space="preserve"> = 8 Stunden</t>
    </r>
  </si>
  <si>
    <t xml:space="preserve">          Hand-Arm-Vibrations-Belastung</t>
  </si>
  <si>
    <t xml:space="preserve">          Ganzkörper-Vibrations-Belastung</t>
  </si>
  <si>
    <r>
      <t xml:space="preserve">Tagesexposition </t>
    </r>
    <r>
      <rPr>
        <b/>
        <sz val="13"/>
        <rFont val="Arial"/>
        <family val="2"/>
      </rPr>
      <t>A(8)</t>
    </r>
  </si>
  <si>
    <r>
      <t>A</t>
    </r>
    <r>
      <rPr>
        <b/>
        <vertAlign val="subscript"/>
        <sz val="10"/>
        <rFont val="Arial"/>
        <family val="2"/>
      </rPr>
      <t>x</t>
    </r>
    <r>
      <rPr>
        <b/>
        <sz val="10"/>
        <rFont val="Arial"/>
        <family val="2"/>
      </rPr>
      <t>(8)  ist</t>
    </r>
  </si>
  <si>
    <r>
      <t>A</t>
    </r>
    <r>
      <rPr>
        <b/>
        <vertAlign val="subscript"/>
        <sz val="10"/>
        <rFont val="Arial"/>
        <family val="2"/>
      </rPr>
      <t>y</t>
    </r>
    <r>
      <rPr>
        <b/>
        <sz val="10"/>
        <rFont val="Arial"/>
        <family val="2"/>
      </rPr>
      <t>(8)  ist</t>
    </r>
  </si>
  <si>
    <r>
      <t>A</t>
    </r>
    <r>
      <rPr>
        <b/>
        <vertAlign val="subscript"/>
        <sz val="10"/>
        <rFont val="Arial"/>
        <family val="2"/>
      </rPr>
      <t>z</t>
    </r>
    <r>
      <rPr>
        <b/>
        <sz val="10"/>
        <rFont val="Arial"/>
        <family val="2"/>
      </rPr>
      <t>(8)  ist</t>
    </r>
  </si>
  <si>
    <t>Wert in Richtung</t>
  </si>
  <si>
    <t>Wert</t>
  </si>
  <si>
    <t>in Richtung</t>
  </si>
  <si>
    <t>Tages-</t>
  </si>
  <si>
    <t>exposition</t>
  </si>
  <si>
    <r>
      <t>&lt; Auslösewert (AW) 
(0,5 m/s</t>
    </r>
    <r>
      <rPr>
        <b/>
        <vertAlign val="superscript"/>
        <sz val="10"/>
        <rFont val="Arial"/>
        <family val="2"/>
      </rPr>
      <t>2</t>
    </r>
    <r>
      <rPr>
        <b/>
        <sz val="10"/>
        <rFont val="Arial"/>
        <family val="2"/>
      </rPr>
      <t xml:space="preserve"> oder 100 Punkte)</t>
    </r>
  </si>
  <si>
    <t>Farbcode (Zahlenanzeige gerundet!)</t>
  </si>
  <si>
    <t>Die Felder der berechneten Größen ändern ihre Hintergrundfarbe entsprechend der zu den Rechnern jeweils angegebenen Farbskala (Ampelsystem).</t>
  </si>
  <si>
    <t>Datenbank KarLA</t>
  </si>
  <si>
    <r>
      <t>oder   ≥ Expositionsgrenzwert für 
z-Richtung (0,8 m/s</t>
    </r>
    <r>
      <rPr>
        <b/>
        <vertAlign val="superscript"/>
        <sz val="10"/>
        <rFont val="Arial"/>
        <family val="2"/>
      </rPr>
      <t>2</t>
    </r>
    <r>
      <rPr>
        <b/>
        <sz val="10"/>
        <rFont val="Arial"/>
        <family val="2"/>
      </rPr>
      <t xml:space="preserve"> bzw. 256 Punkte)</t>
    </r>
  </si>
  <si>
    <r>
      <t>Effektivwerte der frequenzbewerteten
Beschleunigung in m/s² für die drei 
Richtungen (</t>
    </r>
    <r>
      <rPr>
        <b/>
        <i/>
        <u val="single"/>
        <sz val="10"/>
        <rFont val="Arial"/>
        <family val="2"/>
      </rPr>
      <t>ohne</t>
    </r>
    <r>
      <rPr>
        <b/>
        <sz val="10"/>
        <rFont val="Arial"/>
        <family val="2"/>
      </rPr>
      <t xml:space="preserve"> Korrekturfaktoren k)</t>
    </r>
  </si>
  <si>
    <r>
      <t>Expositionspunkte pro Stunde
für die drei Richtungen 
(</t>
    </r>
    <r>
      <rPr>
        <b/>
        <i/>
        <u val="single"/>
        <sz val="10"/>
        <rFont val="Arial"/>
        <family val="2"/>
      </rPr>
      <t>ohne</t>
    </r>
    <r>
      <rPr>
        <b/>
        <sz val="10"/>
        <rFont val="Arial"/>
        <family val="2"/>
      </rPr>
      <t xml:space="preserve"> Korrekturfaktoren k)</t>
    </r>
  </si>
  <si>
    <r>
      <t xml:space="preserve">Effektivwerte der frequenzbewerteten
Beschleunigung in m/s² 
für </t>
    </r>
    <r>
      <rPr>
        <b/>
        <i/>
        <u val="single"/>
        <sz val="10"/>
        <rFont val="Arial"/>
        <family val="2"/>
      </rPr>
      <t>alle</t>
    </r>
    <r>
      <rPr>
        <b/>
        <sz val="10"/>
        <rFont val="Arial"/>
        <family val="2"/>
      </rPr>
      <t xml:space="preserve"> drei Richtungen* oder 
</t>
    </r>
    <r>
      <rPr>
        <b/>
        <i/>
        <u val="single"/>
        <sz val="10"/>
        <rFont val="Arial"/>
        <family val="2"/>
      </rPr>
      <t>nur</t>
    </r>
    <r>
      <rPr>
        <b/>
        <sz val="10"/>
        <rFont val="Arial"/>
        <family val="2"/>
      </rPr>
      <t xml:space="preserve"> Schwingungsgesamtwert a</t>
    </r>
    <r>
      <rPr>
        <b/>
        <vertAlign val="subscript"/>
        <sz val="10"/>
        <rFont val="Arial"/>
        <family val="2"/>
      </rPr>
      <t>hv</t>
    </r>
  </si>
  <si>
    <r>
      <t xml:space="preserve">Expositionspunkte pro Stunde
für </t>
    </r>
    <r>
      <rPr>
        <b/>
        <i/>
        <u val="single"/>
        <sz val="10"/>
        <rFont val="Arial"/>
        <family val="2"/>
      </rPr>
      <t>alle</t>
    </r>
    <r>
      <rPr>
        <b/>
        <sz val="10"/>
        <rFont val="Arial"/>
        <family val="2"/>
      </rPr>
      <t xml:space="preserve"> drei Richtungen* oder 
</t>
    </r>
    <r>
      <rPr>
        <b/>
        <i/>
        <u val="single"/>
        <sz val="10"/>
        <rFont val="Arial"/>
        <family val="2"/>
      </rPr>
      <t>nur</t>
    </r>
    <r>
      <rPr>
        <b/>
        <sz val="10"/>
        <rFont val="Arial"/>
        <family val="2"/>
      </rPr>
      <t xml:space="preserve"> Gesamtwert P</t>
    </r>
    <r>
      <rPr>
        <b/>
        <vertAlign val="subscript"/>
        <sz val="10"/>
        <rFont val="Arial"/>
        <family val="2"/>
      </rPr>
      <t>E,1h</t>
    </r>
  </si>
  <si>
    <t>Expositionsdauer für das Erreichen des</t>
  </si>
  <si>
    <t xml:space="preserve">                 Expositionsdauer für das Erreichen des</t>
  </si>
  <si>
    <r>
      <t>bei GKV:   Richtungswerte A</t>
    </r>
    <r>
      <rPr>
        <b/>
        <vertAlign val="subscript"/>
        <sz val="10"/>
        <rFont val="Arial"/>
        <family val="2"/>
      </rPr>
      <t>l</t>
    </r>
    <r>
      <rPr>
        <b/>
        <sz val="10"/>
        <rFont val="Arial"/>
        <family val="2"/>
      </rPr>
      <t>(8) = [∑</t>
    </r>
    <r>
      <rPr>
        <b/>
        <vertAlign val="subscript"/>
        <sz val="10"/>
        <rFont val="Arial"/>
        <family val="2"/>
      </rPr>
      <t>i</t>
    </r>
    <r>
      <rPr>
        <b/>
        <sz val="10"/>
        <rFont val="Arial"/>
        <family val="2"/>
      </rPr>
      <t>(k</t>
    </r>
    <r>
      <rPr>
        <b/>
        <vertAlign val="subscript"/>
        <sz val="10"/>
        <rFont val="Arial"/>
        <family val="2"/>
      </rPr>
      <t>l</t>
    </r>
    <r>
      <rPr>
        <b/>
        <sz val="10"/>
        <rFont val="Arial"/>
        <family val="2"/>
      </rPr>
      <t>a</t>
    </r>
    <r>
      <rPr>
        <b/>
        <vertAlign val="subscript"/>
        <sz val="10"/>
        <rFont val="Arial"/>
        <family val="2"/>
      </rPr>
      <t>wil(8)</t>
    </r>
    <r>
      <rPr>
        <b/>
        <sz val="10"/>
        <rFont val="Arial"/>
        <family val="2"/>
      </rPr>
      <t>)</t>
    </r>
    <r>
      <rPr>
        <b/>
        <vertAlign val="superscript"/>
        <sz val="10"/>
        <rFont val="Arial"/>
        <family val="2"/>
      </rPr>
      <t>2</t>
    </r>
    <r>
      <rPr>
        <b/>
        <sz val="10"/>
        <rFont val="Arial"/>
        <family val="2"/>
      </rPr>
      <t>]</t>
    </r>
    <r>
      <rPr>
        <b/>
        <vertAlign val="superscript"/>
        <sz val="10"/>
        <rFont val="Arial"/>
        <family val="2"/>
      </rPr>
      <t>0,5</t>
    </r>
    <r>
      <rPr>
        <b/>
        <vertAlign val="subscript"/>
        <sz val="10"/>
        <rFont val="Arial"/>
        <family val="2"/>
      </rPr>
      <t xml:space="preserve">(Summe über alle i) </t>
    </r>
    <r>
      <rPr>
        <b/>
        <sz val="10"/>
        <rFont val="Arial"/>
        <family val="2"/>
      </rPr>
      <t>für l=x,y,z; 
                 Tagesexposition A(8) ist A</t>
    </r>
    <r>
      <rPr>
        <b/>
        <vertAlign val="subscript"/>
        <sz val="10"/>
        <rFont val="Arial"/>
        <family val="2"/>
      </rPr>
      <t>l</t>
    </r>
    <r>
      <rPr>
        <b/>
        <sz val="10"/>
        <rFont val="Arial"/>
        <family val="2"/>
      </rPr>
      <t>(8), welche zur geringsten zulässigen Expositionszeit führt. 
                 Falls A</t>
    </r>
    <r>
      <rPr>
        <b/>
        <vertAlign val="subscript"/>
        <sz val="10"/>
        <rFont val="Arial"/>
        <family val="2"/>
      </rPr>
      <t>A</t>
    </r>
    <r>
      <rPr>
        <b/>
        <sz val="10"/>
        <rFont val="Arial"/>
        <family val="2"/>
      </rPr>
      <t>(8</t>
    </r>
    <r>
      <rPr>
        <b/>
        <vertAlign val="subscript"/>
        <sz val="10"/>
        <rFont val="Arial"/>
        <family val="2"/>
      </rPr>
      <t>G</t>
    </r>
    <r>
      <rPr>
        <b/>
        <sz val="10"/>
        <rFont val="Arial"/>
        <family val="2"/>
      </rPr>
      <t>) sowohl in z- als auch in mindestens eine der Richtungen x oder y 
                 überschritten wird, gilt A(8) = A</t>
    </r>
    <r>
      <rPr>
        <b/>
        <vertAlign val="subscript"/>
        <sz val="10"/>
        <rFont val="Arial"/>
        <family val="2"/>
      </rPr>
      <t>G</t>
    </r>
    <r>
      <rPr>
        <b/>
        <sz val="10"/>
        <rFont val="Arial"/>
        <family val="2"/>
      </rPr>
      <t>(8</t>
    </r>
    <r>
      <rPr>
        <b/>
        <vertAlign val="subscript"/>
        <sz val="10"/>
        <rFont val="Arial"/>
        <family val="2"/>
      </rPr>
      <t>Gl</t>
    </r>
    <r>
      <rPr>
        <b/>
        <sz val="10"/>
        <rFont val="Arial"/>
        <family val="2"/>
      </rPr>
      <t>)</t>
    </r>
    <r>
      <rPr>
        <b/>
        <vertAlign val="superscript"/>
        <sz val="6"/>
        <rFont val="Arial"/>
        <family val="2"/>
      </rPr>
      <t>x</t>
    </r>
    <r>
      <rPr>
        <b/>
        <sz val="10"/>
        <rFont val="Arial"/>
        <family val="2"/>
      </rPr>
      <t>max[A</t>
    </r>
    <r>
      <rPr>
        <b/>
        <vertAlign val="subscript"/>
        <sz val="10"/>
        <rFont val="Arial"/>
        <family val="2"/>
      </rPr>
      <t>l</t>
    </r>
    <r>
      <rPr>
        <b/>
        <sz val="10"/>
        <rFont val="Arial"/>
        <family val="2"/>
      </rPr>
      <t>(8)/A</t>
    </r>
    <r>
      <rPr>
        <b/>
        <vertAlign val="subscript"/>
        <sz val="10"/>
        <rFont val="Arial"/>
        <family val="2"/>
      </rPr>
      <t>G</t>
    </r>
    <r>
      <rPr>
        <b/>
        <sz val="10"/>
        <rFont val="Arial"/>
        <family val="2"/>
      </rPr>
      <t>(8</t>
    </r>
    <r>
      <rPr>
        <b/>
        <vertAlign val="subscript"/>
        <sz val="10"/>
        <rFont val="Arial"/>
        <family val="2"/>
      </rPr>
      <t>Gl</t>
    </r>
    <r>
      <rPr>
        <b/>
        <sz val="10"/>
        <rFont val="Arial"/>
        <family val="2"/>
      </rPr>
      <t>)], 
                 sonst ist A(8) = max[A</t>
    </r>
    <r>
      <rPr>
        <b/>
        <vertAlign val="subscript"/>
        <sz val="10"/>
        <rFont val="Arial"/>
        <family val="2"/>
      </rPr>
      <t>l</t>
    </r>
    <r>
      <rPr>
        <b/>
        <sz val="10"/>
        <rFont val="Arial"/>
        <family val="2"/>
      </rPr>
      <t>(8)] (jeweils für l=x,y,z).                            
bei HAV:   A(8) = (∑</t>
    </r>
    <r>
      <rPr>
        <b/>
        <vertAlign val="subscript"/>
        <sz val="10"/>
        <rFont val="Arial"/>
        <family val="2"/>
      </rPr>
      <t>i</t>
    </r>
    <r>
      <rPr>
        <b/>
        <sz val="10"/>
        <rFont val="Arial"/>
        <family val="2"/>
      </rPr>
      <t>a</t>
    </r>
    <r>
      <rPr>
        <b/>
        <vertAlign val="subscript"/>
        <sz val="10"/>
        <rFont val="Arial"/>
        <family val="2"/>
      </rPr>
      <t>hvi(8)</t>
    </r>
    <r>
      <rPr>
        <b/>
        <vertAlign val="superscript"/>
        <sz val="10"/>
        <rFont val="Arial"/>
        <family val="2"/>
      </rPr>
      <t>2</t>
    </r>
    <r>
      <rPr>
        <b/>
        <sz val="10"/>
        <rFont val="Arial"/>
        <family val="2"/>
      </rPr>
      <t>)</t>
    </r>
    <r>
      <rPr>
        <b/>
        <vertAlign val="superscript"/>
        <sz val="10"/>
        <rFont val="Arial"/>
        <family val="2"/>
      </rPr>
      <t>0,5</t>
    </r>
    <r>
      <rPr>
        <b/>
        <vertAlign val="subscript"/>
        <sz val="10"/>
        <rFont val="Arial"/>
        <family val="2"/>
      </rPr>
      <t xml:space="preserve">(Summe über alle i)
</t>
    </r>
    <r>
      <rPr>
        <b/>
        <sz val="10"/>
        <rFont val="Arial"/>
        <family val="2"/>
      </rPr>
      <t>bei GKV:    Richtungswerte P</t>
    </r>
    <r>
      <rPr>
        <b/>
        <vertAlign val="subscript"/>
        <sz val="10"/>
        <rFont val="Arial"/>
        <family val="2"/>
      </rPr>
      <t>El</t>
    </r>
    <r>
      <rPr>
        <b/>
        <sz val="10"/>
        <rFont val="Arial"/>
        <family val="2"/>
      </rPr>
      <t xml:space="preserve">  = ∑</t>
    </r>
    <r>
      <rPr>
        <b/>
        <vertAlign val="subscript"/>
        <sz val="10"/>
        <rFont val="Arial"/>
        <family val="2"/>
      </rPr>
      <t>i</t>
    </r>
    <r>
      <rPr>
        <b/>
        <sz val="10"/>
        <rFont val="Arial"/>
        <family val="2"/>
      </rPr>
      <t>P</t>
    </r>
    <r>
      <rPr>
        <b/>
        <vertAlign val="subscript"/>
        <sz val="10"/>
        <rFont val="Arial"/>
        <family val="2"/>
      </rPr>
      <t xml:space="preserve">Eil (Summe über alle i) </t>
    </r>
    <r>
      <rPr>
        <b/>
        <sz val="10"/>
        <rFont val="Arial"/>
        <family val="2"/>
      </rPr>
      <t>für l=x,y,z; 
                 Tagesexposition P</t>
    </r>
    <r>
      <rPr>
        <b/>
        <vertAlign val="subscript"/>
        <sz val="10"/>
        <rFont val="Arial"/>
        <family val="2"/>
      </rPr>
      <t>E</t>
    </r>
    <r>
      <rPr>
        <b/>
        <sz val="10"/>
        <rFont val="Arial"/>
        <family val="2"/>
      </rPr>
      <t xml:space="preserve"> analog zu oben </t>
    </r>
    <r>
      <rPr>
        <b/>
        <vertAlign val="subscript"/>
        <sz val="10"/>
        <rFont val="Arial"/>
        <family val="2"/>
      </rPr>
      <t xml:space="preserve">
</t>
    </r>
    <r>
      <rPr>
        <b/>
        <sz val="10"/>
        <rFont val="Arial"/>
        <family val="2"/>
      </rPr>
      <t>bei HAV:    P</t>
    </r>
    <r>
      <rPr>
        <b/>
        <vertAlign val="subscript"/>
        <sz val="10"/>
        <rFont val="Arial"/>
        <family val="2"/>
      </rPr>
      <t xml:space="preserve">E = </t>
    </r>
    <r>
      <rPr>
        <b/>
        <sz val="10"/>
        <rFont val="Arial"/>
        <family val="2"/>
      </rPr>
      <t>∑</t>
    </r>
    <r>
      <rPr>
        <b/>
        <vertAlign val="subscript"/>
        <sz val="10"/>
        <rFont val="Arial"/>
        <family val="2"/>
      </rPr>
      <t>i</t>
    </r>
    <r>
      <rPr>
        <b/>
        <sz val="10"/>
        <rFont val="Arial"/>
        <family val="2"/>
      </rPr>
      <t>P</t>
    </r>
    <r>
      <rPr>
        <b/>
        <vertAlign val="subscript"/>
        <sz val="10"/>
        <rFont val="Arial"/>
        <family val="2"/>
      </rPr>
      <t>Ei (Summe über alle i)</t>
    </r>
  </si>
  <si>
    <t>Ganzkörper-Vibrations-Belastungsrechner</t>
  </si>
  <si>
    <t>Hand-Arm-Vibrations-Belastungsrechner</t>
  </si>
  <si>
    <t>&gt; Expositionsgrenzwert für x- bzw. y-
Richtung (1,15 m/s² bzw. 529 Punkte)</t>
  </si>
  <si>
    <t>≥ Auslösewert bis
 ≤ Expositionsgrenzwert (GW, s.u.)</t>
  </si>
  <si>
    <t>≥ Auslösewert bis 
 ≤ Expositionsgrenzwert (GW, s.u.)</t>
  </si>
  <si>
    <r>
      <t>&gt; Expositionsgrenzwert 
(5 m/s</t>
    </r>
    <r>
      <rPr>
        <b/>
        <vertAlign val="superscript"/>
        <sz val="10"/>
        <rFont val="Arial"/>
        <family val="2"/>
      </rPr>
      <t>2</t>
    </r>
    <r>
      <rPr>
        <b/>
        <sz val="10"/>
        <rFont val="Arial"/>
        <family val="2"/>
      </rPr>
      <t xml:space="preserve"> bzw. 400 Punkte)</t>
    </r>
  </si>
  <si>
    <t xml:space="preserve">Technische Regeln zur LärmVibrationsArbSchV (TRLV) mit Gefährdungstabellen bei Vibrationen                    </t>
  </si>
  <si>
    <t>Technische Regeln zur Lärm- und Vibrations-Arbeitsschutzverordnung (TRLV Lärm und TRLV Vibrationen mit Gefährdungstabellen bei Vibrationen) auf der Internetseite der Bundesanstalt für Arbeitsschutz und Arbeitsmedizin (BAuA)</t>
  </si>
  <si>
    <r>
      <t>bei GKV:    T</t>
    </r>
    <r>
      <rPr>
        <b/>
        <vertAlign val="subscript"/>
        <sz val="10"/>
        <rFont val="Arial"/>
        <family val="2"/>
      </rPr>
      <t xml:space="preserve">A </t>
    </r>
    <r>
      <rPr>
        <b/>
        <sz val="10"/>
        <rFont val="Arial"/>
        <family val="2"/>
      </rPr>
      <t>= T</t>
    </r>
    <r>
      <rPr>
        <b/>
        <vertAlign val="subscript"/>
        <sz val="10"/>
        <rFont val="Arial"/>
        <family val="2"/>
      </rPr>
      <t>0</t>
    </r>
    <r>
      <rPr>
        <b/>
        <sz val="10"/>
        <rFont val="Arial"/>
        <family val="2"/>
      </rPr>
      <t>/{max[k</t>
    </r>
    <r>
      <rPr>
        <b/>
        <vertAlign val="subscript"/>
        <sz val="10"/>
        <rFont val="Arial"/>
        <family val="2"/>
      </rPr>
      <t>l</t>
    </r>
    <r>
      <rPr>
        <b/>
        <sz val="10"/>
        <rFont val="Arial"/>
        <family val="2"/>
      </rPr>
      <t>a</t>
    </r>
    <r>
      <rPr>
        <b/>
        <vertAlign val="subscript"/>
        <sz val="10"/>
        <rFont val="Arial"/>
        <family val="2"/>
      </rPr>
      <t>wl</t>
    </r>
    <r>
      <rPr>
        <b/>
        <sz val="10"/>
        <rFont val="Arial"/>
        <family val="2"/>
      </rPr>
      <t>/A</t>
    </r>
    <r>
      <rPr>
        <b/>
        <vertAlign val="subscript"/>
        <sz val="10"/>
        <rFont val="Arial"/>
        <family val="2"/>
      </rPr>
      <t>A</t>
    </r>
    <r>
      <rPr>
        <b/>
        <sz val="10"/>
        <rFont val="Arial"/>
        <family val="2"/>
      </rPr>
      <t>(8</t>
    </r>
    <r>
      <rPr>
        <b/>
        <vertAlign val="subscript"/>
        <sz val="10"/>
        <rFont val="Arial"/>
        <family val="2"/>
      </rPr>
      <t>G</t>
    </r>
    <r>
      <rPr>
        <b/>
        <sz val="10"/>
        <rFont val="Arial"/>
        <family val="2"/>
      </rPr>
      <t>)]}</t>
    </r>
    <r>
      <rPr>
        <b/>
        <vertAlign val="superscript"/>
        <sz val="10"/>
        <rFont val="Arial"/>
        <family val="2"/>
      </rPr>
      <t>2</t>
    </r>
    <r>
      <rPr>
        <b/>
        <vertAlign val="subscript"/>
        <sz val="10"/>
        <rFont val="Arial"/>
        <family val="2"/>
      </rPr>
      <t>für l=x,y,z</t>
    </r>
    <r>
      <rPr>
        <b/>
        <sz val="10"/>
        <rFont val="Arial"/>
        <family val="2"/>
      </rPr>
      <t xml:space="preserve"> und Angabe der Achse, wo [k</t>
    </r>
    <r>
      <rPr>
        <b/>
        <vertAlign val="subscript"/>
        <sz val="10"/>
        <rFont val="Arial"/>
        <family val="2"/>
      </rPr>
      <t>l</t>
    </r>
    <r>
      <rPr>
        <b/>
        <sz val="10"/>
        <rFont val="Arial"/>
        <family val="2"/>
      </rPr>
      <t>a</t>
    </r>
    <r>
      <rPr>
        <b/>
        <vertAlign val="subscript"/>
        <sz val="10"/>
        <rFont val="Arial"/>
        <family val="2"/>
      </rPr>
      <t>wl</t>
    </r>
    <r>
      <rPr>
        <b/>
        <sz val="10"/>
        <rFont val="Arial"/>
        <family val="2"/>
      </rPr>
      <t>/A</t>
    </r>
    <r>
      <rPr>
        <b/>
        <vertAlign val="subscript"/>
        <sz val="10"/>
        <rFont val="Arial"/>
        <family val="2"/>
      </rPr>
      <t>A</t>
    </r>
    <r>
      <rPr>
        <b/>
        <sz val="10"/>
        <rFont val="Arial"/>
        <family val="2"/>
      </rPr>
      <t>(8</t>
    </r>
    <r>
      <rPr>
        <b/>
        <vertAlign val="subscript"/>
        <sz val="10"/>
        <rFont val="Arial"/>
        <family val="2"/>
      </rPr>
      <t>G</t>
    </r>
    <r>
      <rPr>
        <b/>
        <sz val="10"/>
        <rFont val="Arial"/>
        <family val="2"/>
      </rPr>
      <t>)] maximal, 
T</t>
    </r>
    <r>
      <rPr>
        <b/>
        <vertAlign val="subscript"/>
        <sz val="10"/>
        <rFont val="Arial"/>
        <family val="2"/>
      </rPr>
      <t xml:space="preserve">G </t>
    </r>
    <r>
      <rPr>
        <b/>
        <sz val="10"/>
        <rFont val="Arial"/>
        <family val="2"/>
      </rPr>
      <t>= T</t>
    </r>
    <r>
      <rPr>
        <b/>
        <vertAlign val="subscript"/>
        <sz val="10"/>
        <rFont val="Arial"/>
        <family val="2"/>
      </rPr>
      <t>0</t>
    </r>
    <r>
      <rPr>
        <b/>
        <sz val="10"/>
        <rFont val="Arial"/>
        <family val="2"/>
      </rPr>
      <t>/{max[</t>
    </r>
    <r>
      <rPr>
        <b/>
        <sz val="10"/>
        <rFont val="Arial"/>
        <family val="2"/>
      </rPr>
      <t>k</t>
    </r>
    <r>
      <rPr>
        <b/>
        <vertAlign val="subscript"/>
        <sz val="10"/>
        <rFont val="Arial"/>
        <family val="2"/>
      </rPr>
      <t>l</t>
    </r>
    <r>
      <rPr>
        <b/>
        <sz val="10"/>
        <rFont val="Arial"/>
        <family val="2"/>
      </rPr>
      <t>a</t>
    </r>
    <r>
      <rPr>
        <b/>
        <vertAlign val="subscript"/>
        <sz val="10"/>
        <rFont val="Arial"/>
        <family val="2"/>
      </rPr>
      <t>wl</t>
    </r>
    <r>
      <rPr>
        <b/>
        <sz val="10"/>
        <rFont val="Arial"/>
        <family val="2"/>
      </rPr>
      <t>/A</t>
    </r>
    <r>
      <rPr>
        <b/>
        <vertAlign val="subscript"/>
        <sz val="10"/>
        <rFont val="Arial"/>
        <family val="2"/>
      </rPr>
      <t>G</t>
    </r>
    <r>
      <rPr>
        <b/>
        <sz val="10"/>
        <rFont val="Arial"/>
        <family val="2"/>
      </rPr>
      <t>(8</t>
    </r>
    <r>
      <rPr>
        <b/>
        <vertAlign val="subscript"/>
        <sz val="10"/>
        <rFont val="Arial"/>
        <family val="2"/>
      </rPr>
      <t>Gl</t>
    </r>
    <r>
      <rPr>
        <b/>
        <sz val="10"/>
        <rFont val="Arial"/>
        <family val="2"/>
      </rPr>
      <t>)]}</t>
    </r>
    <r>
      <rPr>
        <b/>
        <vertAlign val="superscript"/>
        <sz val="10"/>
        <rFont val="Arial"/>
        <family val="2"/>
      </rPr>
      <t>2</t>
    </r>
    <r>
      <rPr>
        <b/>
        <vertAlign val="subscript"/>
        <sz val="10"/>
        <rFont val="Arial"/>
        <family val="2"/>
      </rPr>
      <t>für l=x,y,z</t>
    </r>
    <r>
      <rPr>
        <b/>
        <sz val="10"/>
        <rFont val="Arial"/>
        <family val="2"/>
      </rPr>
      <t xml:space="preserve"> und Angabe der Achse, wo [...] maximal;</t>
    </r>
    <r>
      <rPr>
        <b/>
        <vertAlign val="superscript"/>
        <sz val="10"/>
        <rFont val="Arial"/>
        <family val="2"/>
      </rPr>
      <t xml:space="preserve">
</t>
    </r>
    <r>
      <rPr>
        <b/>
        <sz val="10"/>
        <rFont val="Arial"/>
        <family val="2"/>
      </rPr>
      <t>bei HAV:    T</t>
    </r>
    <r>
      <rPr>
        <b/>
        <vertAlign val="subscript"/>
        <sz val="10"/>
        <rFont val="Arial"/>
        <family val="2"/>
      </rPr>
      <t xml:space="preserve">A/G </t>
    </r>
    <r>
      <rPr>
        <b/>
        <sz val="10"/>
        <rFont val="Arial"/>
        <family val="2"/>
      </rPr>
      <t>= T</t>
    </r>
    <r>
      <rPr>
        <b/>
        <vertAlign val="subscript"/>
        <sz val="10"/>
        <rFont val="Arial"/>
        <family val="2"/>
      </rPr>
      <t>0</t>
    </r>
    <r>
      <rPr>
        <b/>
        <sz val="10"/>
        <rFont val="Arial"/>
        <family val="2"/>
      </rPr>
      <t>/[a</t>
    </r>
    <r>
      <rPr>
        <b/>
        <vertAlign val="subscript"/>
        <sz val="10"/>
        <rFont val="Arial"/>
        <family val="2"/>
      </rPr>
      <t>hv</t>
    </r>
    <r>
      <rPr>
        <b/>
        <sz val="10"/>
        <rFont val="Arial"/>
        <family val="2"/>
      </rPr>
      <t>/A</t>
    </r>
    <r>
      <rPr>
        <b/>
        <vertAlign val="subscript"/>
        <sz val="10"/>
        <rFont val="Arial"/>
        <family val="2"/>
      </rPr>
      <t>A/G</t>
    </r>
    <r>
      <rPr>
        <b/>
        <sz val="10"/>
        <rFont val="Arial"/>
        <family val="2"/>
      </rPr>
      <t>(8</t>
    </r>
    <r>
      <rPr>
        <b/>
        <vertAlign val="subscript"/>
        <sz val="10"/>
        <rFont val="Arial"/>
        <family val="2"/>
      </rPr>
      <t>H</t>
    </r>
    <r>
      <rPr>
        <b/>
        <sz val="10"/>
        <rFont val="Arial"/>
        <family val="2"/>
      </rPr>
      <t>)]</t>
    </r>
    <r>
      <rPr>
        <b/>
        <vertAlign val="superscript"/>
        <sz val="10"/>
        <rFont val="Arial"/>
        <family val="2"/>
      </rPr>
      <t>2</t>
    </r>
    <r>
      <rPr>
        <b/>
        <sz val="10"/>
        <rFont val="Arial"/>
        <family val="2"/>
      </rPr>
      <t>; mit T</t>
    </r>
    <r>
      <rPr>
        <b/>
        <vertAlign val="subscript"/>
        <sz val="10"/>
        <rFont val="Arial"/>
        <family val="2"/>
      </rPr>
      <t>0</t>
    </r>
    <r>
      <rPr>
        <b/>
        <sz val="10"/>
        <rFont val="Arial"/>
        <family val="2"/>
      </rPr>
      <t xml:space="preserve"> = 8 Stunden sowie den Auslösewerten
A</t>
    </r>
    <r>
      <rPr>
        <b/>
        <vertAlign val="subscript"/>
        <sz val="10"/>
        <rFont val="Arial"/>
        <family val="2"/>
      </rPr>
      <t>A</t>
    </r>
    <r>
      <rPr>
        <b/>
        <sz val="10"/>
        <rFont val="Arial"/>
        <family val="2"/>
      </rPr>
      <t>(8</t>
    </r>
    <r>
      <rPr>
        <b/>
        <vertAlign val="subscript"/>
        <sz val="10"/>
        <rFont val="Arial"/>
        <family val="2"/>
      </rPr>
      <t xml:space="preserve">G </t>
    </r>
    <r>
      <rPr>
        <b/>
        <sz val="10"/>
        <rFont val="Arial"/>
        <family val="2"/>
      </rPr>
      <t>) = 0,5 m/s</t>
    </r>
    <r>
      <rPr>
        <b/>
        <vertAlign val="superscript"/>
        <sz val="10"/>
        <rFont val="Arial"/>
        <family val="2"/>
      </rPr>
      <t xml:space="preserve">2 </t>
    </r>
    <r>
      <rPr>
        <b/>
        <sz val="10"/>
        <rFont val="Arial"/>
        <family val="2"/>
      </rPr>
      <t>(100 Punkte), A</t>
    </r>
    <r>
      <rPr>
        <b/>
        <vertAlign val="subscript"/>
        <sz val="10"/>
        <rFont val="Arial"/>
        <family val="2"/>
      </rPr>
      <t>A</t>
    </r>
    <r>
      <rPr>
        <b/>
        <sz val="10"/>
        <rFont val="Arial"/>
        <family val="2"/>
      </rPr>
      <t>(8</t>
    </r>
    <r>
      <rPr>
        <b/>
        <vertAlign val="subscript"/>
        <sz val="10"/>
        <rFont val="Arial"/>
        <family val="2"/>
      </rPr>
      <t>H</t>
    </r>
    <r>
      <rPr>
        <b/>
        <sz val="10"/>
        <rFont val="Arial"/>
        <family val="2"/>
      </rPr>
      <t>) = 2,5 m/s</t>
    </r>
    <r>
      <rPr>
        <b/>
        <vertAlign val="superscript"/>
        <sz val="10"/>
        <rFont val="Arial"/>
        <family val="2"/>
      </rPr>
      <t>2</t>
    </r>
    <r>
      <rPr>
        <b/>
        <sz val="10"/>
        <rFont val="Arial"/>
        <family val="2"/>
      </rPr>
      <t xml:space="preserve"> (100 Punkte) und den Grenzwerten A</t>
    </r>
    <r>
      <rPr>
        <b/>
        <vertAlign val="subscript"/>
        <sz val="10"/>
        <rFont val="Arial"/>
        <family val="2"/>
      </rPr>
      <t>G</t>
    </r>
    <r>
      <rPr>
        <b/>
        <sz val="10"/>
        <rFont val="Arial"/>
        <family val="2"/>
      </rPr>
      <t>(8</t>
    </r>
    <r>
      <rPr>
        <b/>
        <vertAlign val="subscript"/>
        <sz val="10"/>
        <rFont val="Arial"/>
        <family val="2"/>
      </rPr>
      <t>Gx</t>
    </r>
    <r>
      <rPr>
        <b/>
        <sz val="10"/>
        <rFont val="Arial"/>
        <family val="2"/>
      </rPr>
      <t>) =
A</t>
    </r>
    <r>
      <rPr>
        <b/>
        <vertAlign val="subscript"/>
        <sz val="10"/>
        <rFont val="Arial"/>
        <family val="2"/>
      </rPr>
      <t>G</t>
    </r>
    <r>
      <rPr>
        <b/>
        <sz val="10"/>
        <rFont val="Arial"/>
        <family val="2"/>
      </rPr>
      <t>(8</t>
    </r>
    <r>
      <rPr>
        <b/>
        <vertAlign val="subscript"/>
        <sz val="10"/>
        <rFont val="Arial"/>
        <family val="2"/>
      </rPr>
      <t>Gy</t>
    </r>
    <r>
      <rPr>
        <b/>
        <sz val="10"/>
        <rFont val="Arial"/>
        <family val="2"/>
      </rPr>
      <t>) = 1,15 m/s</t>
    </r>
    <r>
      <rPr>
        <b/>
        <vertAlign val="superscript"/>
        <sz val="10"/>
        <rFont val="Arial"/>
        <family val="2"/>
      </rPr>
      <t xml:space="preserve">2 </t>
    </r>
    <r>
      <rPr>
        <b/>
        <sz val="10"/>
        <rFont val="Arial"/>
        <family val="2"/>
      </rPr>
      <t>(529 Punkte), A</t>
    </r>
    <r>
      <rPr>
        <b/>
        <vertAlign val="subscript"/>
        <sz val="10"/>
        <rFont val="Arial"/>
        <family val="2"/>
      </rPr>
      <t>G</t>
    </r>
    <r>
      <rPr>
        <b/>
        <sz val="10"/>
        <rFont val="Arial"/>
        <family val="2"/>
      </rPr>
      <t>(8</t>
    </r>
    <r>
      <rPr>
        <b/>
        <vertAlign val="subscript"/>
        <sz val="10"/>
        <rFont val="Arial"/>
        <family val="2"/>
      </rPr>
      <t>Gz</t>
    </r>
    <r>
      <rPr>
        <b/>
        <sz val="10"/>
        <rFont val="Arial"/>
        <family val="2"/>
      </rPr>
      <t>) = 0,8 m/s</t>
    </r>
    <r>
      <rPr>
        <b/>
        <vertAlign val="superscript"/>
        <sz val="10"/>
        <rFont val="Arial"/>
        <family val="2"/>
      </rPr>
      <t>2</t>
    </r>
    <r>
      <rPr>
        <b/>
        <sz val="10"/>
        <rFont val="Arial"/>
        <family val="2"/>
      </rPr>
      <t xml:space="preserve"> (256 Punkte) sowie A</t>
    </r>
    <r>
      <rPr>
        <b/>
        <vertAlign val="subscript"/>
        <sz val="10"/>
        <rFont val="Arial"/>
        <family val="2"/>
      </rPr>
      <t>G</t>
    </r>
    <r>
      <rPr>
        <b/>
        <sz val="10"/>
        <rFont val="Arial"/>
        <family val="2"/>
      </rPr>
      <t>(8</t>
    </r>
    <r>
      <rPr>
        <b/>
        <vertAlign val="subscript"/>
        <sz val="10"/>
        <rFont val="Arial"/>
        <family val="2"/>
      </rPr>
      <t>H</t>
    </r>
    <r>
      <rPr>
        <b/>
        <sz val="10"/>
        <rFont val="Arial"/>
        <family val="2"/>
      </rPr>
      <t>) = 5 m/s</t>
    </r>
    <r>
      <rPr>
        <b/>
        <vertAlign val="superscript"/>
        <sz val="10"/>
        <rFont val="Arial"/>
        <family val="2"/>
      </rPr>
      <t>2</t>
    </r>
    <r>
      <rPr>
        <b/>
        <sz val="10"/>
        <rFont val="Arial"/>
        <family val="2"/>
      </rPr>
      <t xml:space="preserve"> (400 Punkte)</t>
    </r>
  </si>
  <si>
    <t xml:space="preserve">             Informationsseite zu den
        Vibrationsbelastungsrechnern
                         des LAVG</t>
  </si>
  <si>
    <t>Zur Ermittlung der Tagesexposition inkl. Schwingbeschleunigungswerten siehe Information des LAVG und die weiteren Links!</t>
  </si>
  <si>
    <t>weitere Hilfen des LAVG</t>
  </si>
  <si>
    <t>Diese Rechner dienen zur Beurteilung der Belastung durch auf den Menschen einwirkende mechanische Schwingungen (Vibrationen). Neben den durch die Rechner erfassten Parametern wirken dabei noch weitere Einflussfaktoren (wie z.B. die Art der Körperhaltung, die Stärke der aufzubringenden Kräfte, Umgebungsfaktoren wie Kälte und Lärm sowie die Wechselwirkung mit anderen Belastungen).
Die Rechner ermitteln Schwingungsgrößen entsprechend dem nationalen sowie internationalen Regelwerk. Bei Ganzkörper-Vibrationen (GKV) wurde für die Berechnung die VDI Richtlinie 2057 Blatt 1 zugrunde gelegt, bei der Hand-Arm-Vibrationen (HAV) war dies Blatt 2 dieser Richtlinie. Zur Ermittlung und Bewertung der Tagesexposition wurde die LärmVibrationArbSchV herangezogen. Das System der Expositionspunkte basiert auf den Konzepten, dargelegt in DIN SPEC 45694 für HAV und DIN CEN/TS 15730 für GKV bzw. in den EU-Handbüchern GKV und HAV zur Umsetzung der Richtlinie 2002/44/EG.</t>
  </si>
  <si>
    <r>
      <t>Für GKV Eingabe von a</t>
    </r>
    <r>
      <rPr>
        <b/>
        <vertAlign val="subscript"/>
        <sz val="10"/>
        <rFont val="Arial"/>
        <family val="2"/>
      </rPr>
      <t>wx</t>
    </r>
    <r>
      <rPr>
        <b/>
        <sz val="10"/>
        <rFont val="Arial"/>
        <family val="2"/>
      </rPr>
      <t xml:space="preserve"> und/oder a</t>
    </r>
    <r>
      <rPr>
        <b/>
        <vertAlign val="subscript"/>
        <sz val="10"/>
        <rFont val="Arial"/>
        <family val="2"/>
      </rPr>
      <t>wy</t>
    </r>
    <r>
      <rPr>
        <b/>
        <sz val="10"/>
        <rFont val="Arial"/>
        <family val="2"/>
      </rPr>
      <t xml:space="preserve"> und/oder a</t>
    </r>
    <r>
      <rPr>
        <b/>
        <vertAlign val="subscript"/>
        <sz val="10"/>
        <rFont val="Arial"/>
        <family val="2"/>
      </rPr>
      <t>wz</t>
    </r>
    <r>
      <rPr>
        <b/>
        <sz val="10"/>
        <rFont val="Arial"/>
        <family val="2"/>
      </rPr>
      <t xml:space="preserve"> in m/s</t>
    </r>
    <r>
      <rPr>
        <b/>
        <vertAlign val="superscript"/>
        <sz val="10"/>
        <rFont val="Arial"/>
        <family val="2"/>
      </rPr>
      <t>2</t>
    </r>
    <r>
      <rPr>
        <b/>
        <sz val="10"/>
        <rFont val="Arial"/>
        <family val="2"/>
      </rPr>
      <t xml:space="preserve"> für den jeweiligen Belastungsabschnitt.
Für HAV Eingabe von a</t>
    </r>
    <r>
      <rPr>
        <b/>
        <vertAlign val="subscript"/>
        <sz val="10"/>
        <rFont val="Arial"/>
        <family val="2"/>
      </rPr>
      <t>hwx</t>
    </r>
    <r>
      <rPr>
        <b/>
        <sz val="10"/>
        <rFont val="Arial"/>
        <family val="2"/>
      </rPr>
      <t xml:space="preserve"> </t>
    </r>
    <r>
      <rPr>
        <b/>
        <i/>
        <u val="single"/>
        <sz val="10"/>
        <rFont val="Arial"/>
        <family val="2"/>
      </rPr>
      <t>und</t>
    </r>
    <r>
      <rPr>
        <b/>
        <sz val="10"/>
        <rFont val="Arial"/>
        <family val="2"/>
      </rPr>
      <t xml:space="preserve"> a</t>
    </r>
    <r>
      <rPr>
        <b/>
        <vertAlign val="subscript"/>
        <sz val="10"/>
        <rFont val="Arial"/>
        <family val="2"/>
      </rPr>
      <t>hwy</t>
    </r>
    <r>
      <rPr>
        <b/>
        <sz val="10"/>
        <rFont val="Arial"/>
        <family val="2"/>
      </rPr>
      <t xml:space="preserve"> </t>
    </r>
    <r>
      <rPr>
        <b/>
        <i/>
        <u val="single"/>
        <sz val="10"/>
        <rFont val="Arial"/>
        <family val="2"/>
      </rPr>
      <t>und</t>
    </r>
    <r>
      <rPr>
        <b/>
        <sz val="10"/>
        <rFont val="Arial"/>
        <family val="2"/>
      </rPr>
      <t xml:space="preserve"> a</t>
    </r>
    <r>
      <rPr>
        <b/>
        <vertAlign val="subscript"/>
        <sz val="10"/>
        <rFont val="Arial"/>
        <family val="2"/>
      </rPr>
      <t>hwz</t>
    </r>
    <r>
      <rPr>
        <b/>
        <sz val="10"/>
        <rFont val="Arial"/>
        <family val="2"/>
      </rPr>
      <t xml:space="preserve"> oder </t>
    </r>
    <r>
      <rPr>
        <b/>
        <i/>
        <u val="single"/>
        <sz val="10"/>
        <rFont val="Arial"/>
        <family val="2"/>
      </rPr>
      <t>nur</t>
    </r>
    <r>
      <rPr>
        <b/>
        <sz val="10"/>
        <rFont val="Arial"/>
        <family val="2"/>
      </rPr>
      <t xml:space="preserve"> von a</t>
    </r>
    <r>
      <rPr>
        <b/>
        <vertAlign val="subscript"/>
        <sz val="10"/>
        <rFont val="Arial"/>
        <family val="2"/>
      </rPr>
      <t>hv</t>
    </r>
    <r>
      <rPr>
        <b/>
        <sz val="10"/>
        <rFont val="Arial"/>
        <family val="2"/>
      </rPr>
      <t xml:space="preserve"> in m/s</t>
    </r>
    <r>
      <rPr>
        <b/>
        <vertAlign val="superscript"/>
        <sz val="10"/>
        <rFont val="Arial"/>
        <family val="2"/>
      </rPr>
      <t>2</t>
    </r>
    <r>
      <rPr>
        <b/>
        <sz val="10"/>
        <rFont val="Arial"/>
        <family val="2"/>
      </rPr>
      <t xml:space="preserve"> für den jeweiligen Belastungsabschnitt (Eingabe von 0 wird akzeptiert!). *Falls Werte nicht für jede, jedoch zumindest für die Haupteinwirkungsrichtung (mit a</t>
    </r>
    <r>
      <rPr>
        <b/>
        <vertAlign val="subscript"/>
        <sz val="10"/>
        <rFont val="Arial"/>
        <family val="2"/>
      </rPr>
      <t>hw</t>
    </r>
    <r>
      <rPr>
        <b/>
        <sz val="10"/>
        <rFont val="Arial"/>
        <family val="2"/>
      </rPr>
      <t>) vorliegen, ist der korrigierte Schwingungsgesamtwert a</t>
    </r>
    <r>
      <rPr>
        <b/>
        <vertAlign val="subscript"/>
        <sz val="10"/>
        <rFont val="Arial"/>
        <family val="2"/>
      </rPr>
      <t xml:space="preserve">hv </t>
    </r>
    <r>
      <rPr>
        <b/>
        <sz val="10"/>
        <rFont val="Arial"/>
        <family val="2"/>
      </rPr>
      <t>= c a</t>
    </r>
    <r>
      <rPr>
        <b/>
        <vertAlign val="subscript"/>
        <sz val="10"/>
        <rFont val="Arial"/>
        <family val="2"/>
      </rPr>
      <t>hw</t>
    </r>
    <r>
      <rPr>
        <b/>
        <sz val="10"/>
        <rFont val="Arial"/>
        <family val="2"/>
      </rPr>
      <t xml:space="preserve"> einzugeben. Der Korrekturfaktor c liegt dabei im Bereich von 1,0 ... 1,7 (z.B. typischerweise bei Maschinen mit Schlagwerk ohne Antivibrationssystem bei 1,2 und bei Maschinen mit reiner Drehbewegung bzw. mit hin- und hergehendem Werkzeug bei 1,4 - nach DIN SPEC 45694).
Die Eingabemöglichkeit ist jeweils begrenzt auf Zahlen zwischen 0 und 10000.
</t>
    </r>
  </si>
  <si>
    <t>Ermittlung der Tagesexposition - Gefährdungstabellen 
(typische Beschleunigungen)</t>
  </si>
  <si>
    <t xml:space="preserve">Informationsschrift zur Ermittlung der Tagesexposition mit branchenbezogenen Gefährdungstabellen (mit maschinenarttypischen gemittelten Beschleunigungen), bereitgestellt vom LAVG </t>
  </si>
  <si>
    <t>KarLA - Katalog repräsentativer Lärm- und Vibrationsdaten am Arbeitsplatz, bereitgestellt vom LAVG</t>
  </si>
  <si>
    <t xml:space="preserve">Informationen der Berufsgenossenschaften (BGHM)
</t>
  </si>
  <si>
    <t xml:space="preserve">Landesamt für Arbeitsschutz, Verbraucherschutz und Gesundheit
</t>
  </si>
  <si>
    <t>Informationen der BGHM zu Vibrationen</t>
  </si>
  <si>
    <t xml:space="preserve">Zurücksetzen des Rechners (Löschung aller Eingaben) -  Makros müssen aktiviert sein! </t>
  </si>
  <si>
    <t>Ausdruck einer Seite (Querformat) mit den aktuell eingebenen Daten und Ergebnissen -  Makros müssen aktiviert sein!</t>
  </si>
  <si>
    <t>- Makros müssen hierfür aktiviert sein! Sonst hilft scrollen.)</t>
  </si>
  <si>
    <t xml:space="preserve">(für Sprung zum jeweiligen Thema Schaltfläche anklicken </t>
  </si>
  <si>
    <t xml:space="preserve">                  Landesamt für Arbeitsschutz, Verbraucherschutz 
                  und Gesundheit, Abt. Zentrale Dienste, Dr. F. Koch, 
                  Tel. (0331) 86 83 129, Stand: Juni 2018</t>
  </si>
  <si>
    <t>Rechnerversion
Juni 2018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</si>
</sst>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
    <numFmt numFmtId="168" formatCode="0.000000"/>
    <numFmt numFmtId="169" formatCode="00000"/>
  </numFmts>
  <fonts count="69">
    <font>
      <sz val="10"/>
      <name val="Arial"/>
      <family val="0"/>
    </font>
    <font>
      <b/>
      <sz val="10"/>
      <name val="Arial"/>
      <family val="2"/>
    </font>
    <font>
      <b/>
      <vertAlign val="superscript"/>
      <sz val="10"/>
      <name val="Arial"/>
      <family val="2"/>
    </font>
    <font>
      <b/>
      <vertAlign val="subscript"/>
      <sz val="10"/>
      <name val="Arial"/>
      <family val="2"/>
    </font>
    <font>
      <b/>
      <sz val="12"/>
      <name val="Arial"/>
      <family val="2"/>
    </font>
    <font>
      <b/>
      <sz val="14"/>
      <name val="Arial"/>
      <family val="2"/>
    </font>
    <font>
      <b/>
      <vertAlign val="subscript"/>
      <sz val="12"/>
      <name val="Arial"/>
      <family val="2"/>
    </font>
    <font>
      <b/>
      <sz val="16"/>
      <name val="Arial"/>
      <family val="2"/>
    </font>
    <font>
      <b/>
      <sz val="13"/>
      <name val="Arial"/>
      <family val="2"/>
    </font>
    <font>
      <vertAlign val="subscript"/>
      <sz val="10"/>
      <name val="Arial"/>
      <family val="2"/>
    </font>
    <font>
      <u val="single"/>
      <sz val="10"/>
      <color indexed="12"/>
      <name val="Arial"/>
      <family val="2"/>
    </font>
    <font>
      <u val="single"/>
      <sz val="10"/>
      <color indexed="36"/>
      <name val="Arial"/>
      <family val="2"/>
    </font>
    <font>
      <sz val="8"/>
      <name val="Arial"/>
      <family val="2"/>
    </font>
    <font>
      <sz val="16"/>
      <color indexed="9"/>
      <name val="Arial"/>
      <family val="2"/>
    </font>
    <font>
      <b/>
      <sz val="10"/>
      <color indexed="9"/>
      <name val="Arial"/>
      <family val="2"/>
    </font>
    <font>
      <b/>
      <u val="single"/>
      <sz val="10"/>
      <name val="Arial"/>
      <family val="2"/>
    </font>
    <font>
      <b/>
      <sz val="9"/>
      <name val="Arial"/>
      <family val="2"/>
    </font>
    <font>
      <sz val="9"/>
      <name val="Arial"/>
      <family val="2"/>
    </font>
    <font>
      <b/>
      <vertAlign val="subscript"/>
      <sz val="9"/>
      <name val="Arial"/>
      <family val="2"/>
    </font>
    <font>
      <b/>
      <i/>
      <u val="single"/>
      <sz val="10"/>
      <name val="Arial"/>
      <family val="2"/>
    </font>
    <font>
      <i/>
      <u val="single"/>
      <sz val="8"/>
      <name val="Arial"/>
      <family val="2"/>
    </font>
    <font>
      <b/>
      <vertAlign val="superscript"/>
      <sz val="12"/>
      <name val="Arial"/>
      <family val="2"/>
    </font>
    <font>
      <vertAlign val="subscript"/>
      <sz val="8"/>
      <name val="Arial"/>
      <family val="2"/>
    </font>
    <font>
      <sz val="7"/>
      <name val="Arial"/>
      <family val="2"/>
    </font>
    <font>
      <sz val="12"/>
      <name val="Arial"/>
      <family val="2"/>
    </font>
    <font>
      <b/>
      <u val="single"/>
      <sz val="9"/>
      <name val="Arial"/>
      <family val="2"/>
    </font>
    <font>
      <b/>
      <sz val="11"/>
      <name val="Arial"/>
      <family val="2"/>
    </font>
    <font>
      <b/>
      <vertAlign val="superscript"/>
      <sz val="11"/>
      <name val="Arial"/>
      <family val="2"/>
    </font>
    <font>
      <b/>
      <sz val="12"/>
      <color indexed="63"/>
      <name val="Arial"/>
      <family val="2"/>
    </font>
    <font>
      <sz val="11"/>
      <name val="Arial"/>
      <family val="2"/>
    </font>
    <font>
      <b/>
      <vertAlign val="superscript"/>
      <sz val="6"/>
      <name val="Arial"/>
      <family val="2"/>
    </font>
    <font>
      <sz val="6"/>
      <name val="Arial"/>
      <family val="2"/>
    </font>
    <font>
      <b/>
      <sz val="10"/>
      <color indexed="12"/>
      <name val="Arial"/>
      <family val="2"/>
    </font>
    <font>
      <sz val="8"/>
      <color indexed="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0000FF"/>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60"/>
        <bgColor indexed="64"/>
      </patternFill>
    </fill>
    <fill>
      <patternFill patternType="solid">
        <fgColor indexed="10"/>
        <bgColor indexed="64"/>
      </patternFill>
    </fill>
    <fill>
      <patternFill patternType="solid">
        <fgColor indexed="51"/>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11"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33">
    <xf numFmtId="0" fontId="0" fillId="0" borderId="0" xfId="0" applyAlignment="1">
      <alignment/>
    </xf>
    <xf numFmtId="0" fontId="1" fillId="33" borderId="0" xfId="0" applyFont="1" applyFill="1" applyAlignment="1">
      <alignment horizontal="center"/>
    </xf>
    <xf numFmtId="0" fontId="1" fillId="33" borderId="0" xfId="0" applyFont="1" applyFill="1" applyAlignment="1">
      <alignment/>
    </xf>
    <xf numFmtId="0" fontId="1" fillId="33" borderId="0" xfId="0" applyFont="1" applyFill="1" applyAlignment="1">
      <alignment horizontal="left"/>
    </xf>
    <xf numFmtId="0" fontId="0" fillId="33" borderId="0" xfId="0" applyFill="1" applyAlignment="1">
      <alignment/>
    </xf>
    <xf numFmtId="0" fontId="1" fillId="33" borderId="0" xfId="0" applyFont="1" applyFill="1" applyAlignment="1">
      <alignment horizontal="right"/>
    </xf>
    <xf numFmtId="0" fontId="1" fillId="33" borderId="0" xfId="0" applyFont="1" applyFill="1" applyBorder="1" applyAlignment="1">
      <alignment horizontal="center"/>
    </xf>
    <xf numFmtId="0" fontId="1" fillId="33" borderId="0" xfId="0" applyFont="1" applyFill="1" applyBorder="1" applyAlignment="1">
      <alignment/>
    </xf>
    <xf numFmtId="2" fontId="1" fillId="34" borderId="10" xfId="0" applyNumberFormat="1" applyFont="1" applyFill="1" applyBorder="1" applyAlignment="1">
      <alignment horizontal="center"/>
    </xf>
    <xf numFmtId="167" fontId="1" fillId="33" borderId="0" xfId="0" applyNumberFormat="1" applyFont="1" applyFill="1" applyAlignment="1">
      <alignment/>
    </xf>
    <xf numFmtId="1" fontId="1" fillId="34" borderId="10" xfId="0" applyNumberFormat="1" applyFont="1" applyFill="1" applyBorder="1" applyAlignment="1">
      <alignment horizontal="center"/>
    </xf>
    <xf numFmtId="0" fontId="1" fillId="33" borderId="0" xfId="0" applyFont="1" applyFill="1" applyBorder="1" applyAlignment="1">
      <alignment horizontal="right"/>
    </xf>
    <xf numFmtId="0" fontId="1" fillId="35" borderId="10" xfId="0" applyFont="1" applyFill="1" applyBorder="1" applyAlignment="1">
      <alignment horizontal="center"/>
    </xf>
    <xf numFmtId="0" fontId="1" fillId="36" borderId="10" xfId="0" applyFont="1" applyFill="1" applyBorder="1" applyAlignment="1" applyProtection="1">
      <alignment horizontal="center"/>
      <protection locked="0"/>
    </xf>
    <xf numFmtId="0" fontId="1" fillId="33" borderId="0" xfId="0" applyFont="1" applyFill="1" applyBorder="1" applyAlignment="1">
      <alignment horizontal="left"/>
    </xf>
    <xf numFmtId="2" fontId="5" fillId="33" borderId="0" xfId="0" applyNumberFormat="1" applyFont="1" applyFill="1" applyBorder="1" applyAlignment="1">
      <alignment horizontal="center"/>
    </xf>
    <xf numFmtId="2" fontId="8" fillId="33" borderId="0" xfId="0" applyNumberFormat="1" applyFont="1" applyFill="1" applyBorder="1" applyAlignment="1">
      <alignment horizontal="center" vertical="center"/>
    </xf>
    <xf numFmtId="0" fontId="1" fillId="33" borderId="11" xfId="0" applyFont="1" applyFill="1" applyBorder="1" applyAlignment="1">
      <alignment horizontal="left"/>
    </xf>
    <xf numFmtId="0" fontId="1" fillId="33" borderId="0" xfId="0" applyFont="1" applyFill="1" applyBorder="1" applyAlignment="1">
      <alignment/>
    </xf>
    <xf numFmtId="0" fontId="1" fillId="33" borderId="0" xfId="0" applyFont="1" applyFill="1" applyAlignment="1" applyProtection="1">
      <alignment horizontal="center"/>
      <protection/>
    </xf>
    <xf numFmtId="0" fontId="0" fillId="33" borderId="0" xfId="0" applyFill="1" applyBorder="1" applyAlignment="1">
      <alignment/>
    </xf>
    <xf numFmtId="0" fontId="4"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36" borderId="0" xfId="0" applyFont="1" applyFill="1" applyBorder="1" applyAlignment="1">
      <alignment horizontal="center" vertical="center"/>
    </xf>
    <xf numFmtId="0" fontId="1" fillId="0" borderId="12" xfId="0" applyFont="1" applyBorder="1" applyAlignment="1">
      <alignment horizontal="center"/>
    </xf>
    <xf numFmtId="0" fontId="1" fillId="0" borderId="10" xfId="0" applyFont="1" applyBorder="1" applyAlignment="1">
      <alignment horizontal="center"/>
    </xf>
    <xf numFmtId="0" fontId="0" fillId="0" borderId="0" xfId="0" applyBorder="1" applyAlignment="1">
      <alignment/>
    </xf>
    <xf numFmtId="0" fontId="0" fillId="0" borderId="0" xfId="0" applyAlignment="1">
      <alignment horizontal="center"/>
    </xf>
    <xf numFmtId="2" fontId="1" fillId="0" borderId="10" xfId="0" applyNumberFormat="1" applyFont="1" applyBorder="1" applyAlignment="1">
      <alignment horizontal="center"/>
    </xf>
    <xf numFmtId="1" fontId="1" fillId="0" borderId="10" xfId="0" applyNumberFormat="1" applyFont="1" applyBorder="1" applyAlignment="1">
      <alignment horizontal="center"/>
    </xf>
    <xf numFmtId="14" fontId="1" fillId="0" borderId="0" xfId="0" applyNumberFormat="1" applyFont="1" applyFill="1" applyBorder="1" applyAlignment="1" applyProtection="1">
      <alignment horizontal="center" vertical="center"/>
      <protection/>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12" xfId="0" applyFont="1" applyFill="1" applyBorder="1" applyAlignment="1">
      <alignment horizontal="center"/>
    </xf>
    <xf numFmtId="0" fontId="1" fillId="0" borderId="14" xfId="0" applyFont="1" applyFill="1" applyBorder="1" applyAlignment="1">
      <alignment horizontal="center"/>
    </xf>
    <xf numFmtId="0" fontId="1" fillId="0" borderId="18" xfId="0" applyFont="1" applyBorder="1" applyAlignment="1">
      <alignment horizontal="center"/>
    </xf>
    <xf numFmtId="1" fontId="1" fillId="0" borderId="18" xfId="0" applyNumberFormat="1" applyFont="1" applyBorder="1" applyAlignment="1">
      <alignment horizontal="center"/>
    </xf>
    <xf numFmtId="2" fontId="1" fillId="37" borderId="10" xfId="0" applyNumberFormat="1" applyFont="1" applyFill="1" applyBorder="1" applyAlignment="1" applyProtection="1">
      <alignment horizontal="center"/>
      <protection locked="0"/>
    </xf>
    <xf numFmtId="0" fontId="1" fillId="37" borderId="10" xfId="0" applyFont="1" applyFill="1" applyBorder="1" applyAlignment="1" applyProtection="1">
      <alignment horizontal="center"/>
      <protection locked="0"/>
    </xf>
    <xf numFmtId="0" fontId="4" fillId="33" borderId="0" xfId="0" applyFont="1" applyFill="1" applyAlignment="1">
      <alignment horizontal="center"/>
    </xf>
    <xf numFmtId="14" fontId="1" fillId="35" borderId="10" xfId="0" applyNumberFormat="1" applyFont="1" applyFill="1" applyBorder="1" applyAlignment="1">
      <alignment horizontal="center"/>
    </xf>
    <xf numFmtId="0" fontId="1" fillId="0" borderId="0" xfId="0" applyFont="1" applyAlignment="1">
      <alignment/>
    </xf>
    <xf numFmtId="167" fontId="1" fillId="33" borderId="0" xfId="0" applyNumberFormat="1" applyFont="1" applyFill="1" applyAlignment="1" applyProtection="1">
      <alignment horizontal="right"/>
      <protection/>
    </xf>
    <xf numFmtId="167" fontId="1" fillId="33" borderId="0" xfId="0" applyNumberFormat="1" applyFont="1" applyFill="1" applyAlignment="1" applyProtection="1">
      <alignment horizontal="left"/>
      <protection hidden="1"/>
    </xf>
    <xf numFmtId="167" fontId="1" fillId="33" borderId="0" xfId="0" applyNumberFormat="1" applyFont="1" applyFill="1" applyAlignment="1">
      <alignment horizontal="right"/>
    </xf>
    <xf numFmtId="0" fontId="5" fillId="33" borderId="0" xfId="0" applyFont="1" applyFill="1" applyBorder="1" applyAlignment="1">
      <alignment/>
    </xf>
    <xf numFmtId="0" fontId="1" fillId="33" borderId="0" xfId="0" applyFont="1" applyFill="1" applyAlignment="1">
      <alignment/>
    </xf>
    <xf numFmtId="0" fontId="0" fillId="0" borderId="0" xfId="0" applyBorder="1" applyAlignment="1">
      <alignment horizontal="center"/>
    </xf>
    <xf numFmtId="0" fontId="1" fillId="38" borderId="10" xfId="0" applyFont="1" applyFill="1" applyBorder="1" applyAlignment="1" applyProtection="1">
      <alignment horizontal="center"/>
      <protection locked="0"/>
    </xf>
    <xf numFmtId="0" fontId="12" fillId="33" borderId="0" xfId="0" applyFont="1" applyFill="1" applyAlignment="1">
      <alignment horizontal="right"/>
    </xf>
    <xf numFmtId="0" fontId="12" fillId="33" borderId="0" xfId="0" applyFont="1" applyFill="1" applyAlignment="1">
      <alignment horizontal="right" vertical="top"/>
    </xf>
    <xf numFmtId="0" fontId="1" fillId="33" borderId="0" xfId="0" applyFont="1" applyFill="1" applyAlignment="1">
      <alignment vertical="top"/>
    </xf>
    <xf numFmtId="0" fontId="1" fillId="37" borderId="0" xfId="0" applyFont="1" applyFill="1" applyAlignment="1">
      <alignment/>
    </xf>
    <xf numFmtId="0" fontId="1" fillId="37" borderId="0" xfId="0" applyFont="1" applyFill="1" applyAlignment="1">
      <alignment horizontal="left"/>
    </xf>
    <xf numFmtId="0" fontId="1" fillId="37" borderId="0" xfId="0" applyFont="1" applyFill="1" applyAlignment="1">
      <alignment horizontal="center"/>
    </xf>
    <xf numFmtId="167" fontId="1" fillId="33" borderId="0" xfId="0" applyNumberFormat="1" applyFont="1" applyFill="1" applyAlignment="1">
      <alignment horizontal="center"/>
    </xf>
    <xf numFmtId="167" fontId="1" fillId="33" borderId="0" xfId="0" applyNumberFormat="1" applyFont="1" applyFill="1" applyBorder="1" applyAlignment="1">
      <alignment horizontal="center"/>
    </xf>
    <xf numFmtId="0" fontId="1" fillId="38" borderId="0" xfId="0" applyFont="1" applyFill="1" applyAlignment="1">
      <alignment/>
    </xf>
    <xf numFmtId="0" fontId="1" fillId="38" borderId="0" xfId="0" applyFont="1" applyFill="1" applyAlignment="1">
      <alignment horizontal="left"/>
    </xf>
    <xf numFmtId="0" fontId="1" fillId="38" borderId="0" xfId="0" applyFont="1" applyFill="1" applyAlignment="1">
      <alignment horizontal="center"/>
    </xf>
    <xf numFmtId="1" fontId="1" fillId="38" borderId="10" xfId="0" applyNumberFormat="1" applyFont="1" applyFill="1" applyBorder="1" applyAlignment="1" applyProtection="1">
      <alignment horizontal="center"/>
      <protection locked="0"/>
    </xf>
    <xf numFmtId="167" fontId="1" fillId="39" borderId="19" xfId="0" applyNumberFormat="1" applyFont="1" applyFill="1" applyBorder="1" applyAlignment="1">
      <alignment/>
    </xf>
    <xf numFmtId="167" fontId="1" fillId="39" borderId="18" xfId="0" applyNumberFormat="1" applyFont="1" applyFill="1" applyBorder="1" applyAlignment="1">
      <alignment/>
    </xf>
    <xf numFmtId="0" fontId="1" fillId="33" borderId="0" xfId="0" applyFont="1" applyFill="1" applyBorder="1" applyAlignment="1">
      <alignment horizontal="right" vertical="center"/>
    </xf>
    <xf numFmtId="0" fontId="1" fillId="37" borderId="0" xfId="0" applyFont="1" applyFill="1" applyAlignment="1">
      <alignment horizontal="right"/>
    </xf>
    <xf numFmtId="0" fontId="1" fillId="38" borderId="0" xfId="0" applyFont="1" applyFill="1" applyAlignment="1">
      <alignment horizontal="right"/>
    </xf>
    <xf numFmtId="0" fontId="1" fillId="40" borderId="0" xfId="0" applyFont="1" applyFill="1" applyAlignment="1">
      <alignment/>
    </xf>
    <xf numFmtId="0" fontId="1" fillId="40" borderId="0" xfId="0" applyFont="1" applyFill="1" applyAlignment="1">
      <alignment horizontal="left"/>
    </xf>
    <xf numFmtId="0" fontId="1" fillId="40" borderId="0" xfId="0" applyFont="1" applyFill="1" applyAlignment="1">
      <alignment horizontal="center"/>
    </xf>
    <xf numFmtId="2" fontId="1" fillId="40" borderId="10" xfId="0" applyNumberFormat="1" applyFont="1" applyFill="1" applyBorder="1" applyAlignment="1" applyProtection="1">
      <alignment horizontal="center"/>
      <protection locked="0"/>
    </xf>
    <xf numFmtId="0" fontId="1" fillId="40" borderId="10" xfId="0" applyFont="1" applyFill="1" applyBorder="1" applyAlignment="1" applyProtection="1">
      <alignment horizontal="center"/>
      <protection locked="0"/>
    </xf>
    <xf numFmtId="0" fontId="4" fillId="33" borderId="0" xfId="0" applyFont="1" applyFill="1" applyBorder="1" applyAlignment="1">
      <alignment horizontal="center" vertical="center"/>
    </xf>
    <xf numFmtId="2" fontId="1" fillId="33" borderId="0" xfId="0" applyNumberFormat="1" applyFont="1" applyFill="1" applyBorder="1" applyAlignment="1">
      <alignment horizontal="center"/>
    </xf>
    <xf numFmtId="1" fontId="1" fillId="34" borderId="20" xfId="0" applyNumberFormat="1" applyFont="1" applyFill="1" applyBorder="1" applyAlignment="1">
      <alignment horizontal="center"/>
    </xf>
    <xf numFmtId="1" fontId="1" fillId="33" borderId="0" xfId="0" applyNumberFormat="1" applyFont="1" applyFill="1" applyBorder="1" applyAlignment="1">
      <alignment horizontal="center"/>
    </xf>
    <xf numFmtId="167" fontId="1" fillId="33" borderId="0" xfId="0" applyNumberFormat="1" applyFont="1" applyFill="1" applyAlignment="1" applyProtection="1">
      <alignment horizontal="center"/>
      <protection/>
    </xf>
    <xf numFmtId="0" fontId="1" fillId="33" borderId="0" xfId="0" applyFont="1" applyFill="1" applyBorder="1" applyAlignment="1">
      <alignment horizontal="center" vertical="center" wrapText="1"/>
    </xf>
    <xf numFmtId="0" fontId="5" fillId="33" borderId="0" xfId="0" applyFont="1" applyFill="1" applyBorder="1" applyAlignment="1">
      <alignment horizontal="center"/>
    </xf>
    <xf numFmtId="0" fontId="1" fillId="33" borderId="0" xfId="0" applyFont="1" applyFill="1" applyBorder="1" applyAlignment="1">
      <alignment vertical="center"/>
    </xf>
    <xf numFmtId="1" fontId="5" fillId="33" borderId="0" xfId="0" applyNumberFormat="1" applyFont="1" applyFill="1" applyBorder="1" applyAlignment="1">
      <alignment horizontal="center" vertical="center"/>
    </xf>
    <xf numFmtId="0" fontId="1" fillId="41" borderId="0" xfId="0" applyFont="1" applyFill="1" applyAlignment="1">
      <alignment/>
    </xf>
    <xf numFmtId="0" fontId="1" fillId="41" borderId="0" xfId="0" applyFont="1" applyFill="1" applyAlignment="1">
      <alignment horizontal="left"/>
    </xf>
    <xf numFmtId="0" fontId="1" fillId="41" borderId="0" xfId="0" applyFont="1" applyFill="1" applyAlignment="1">
      <alignment horizontal="center"/>
    </xf>
    <xf numFmtId="0" fontId="1" fillId="41" borderId="10" xfId="0" applyFont="1" applyFill="1" applyBorder="1" applyAlignment="1" applyProtection="1">
      <alignment horizontal="center"/>
      <protection locked="0"/>
    </xf>
    <xf numFmtId="1" fontId="1" fillId="41" borderId="10" xfId="0" applyNumberFormat="1" applyFont="1" applyFill="1" applyBorder="1" applyAlignment="1" applyProtection="1">
      <alignment horizontal="center"/>
      <protection locked="0"/>
    </xf>
    <xf numFmtId="0" fontId="1" fillId="0" borderId="0" xfId="0" applyFont="1" applyBorder="1" applyAlignment="1">
      <alignment horizontal="center"/>
    </xf>
    <xf numFmtId="0" fontId="1" fillId="0" borderId="0" xfId="0" applyFont="1" applyFill="1" applyBorder="1" applyAlignment="1">
      <alignment horizontal="center"/>
    </xf>
    <xf numFmtId="1" fontId="8" fillId="0" borderId="0" xfId="0" applyNumberFormat="1" applyFont="1" applyBorder="1" applyAlignment="1">
      <alignment horizontal="center" vertical="center"/>
    </xf>
    <xf numFmtId="1" fontId="1" fillId="0" borderId="20" xfId="0" applyNumberFormat="1" applyFont="1" applyBorder="1" applyAlignment="1">
      <alignment horizontal="center"/>
    </xf>
    <xf numFmtId="1" fontId="1" fillId="0" borderId="21" xfId="0" applyNumberFormat="1" applyFont="1" applyBorder="1" applyAlignment="1">
      <alignment horizontal="center"/>
    </xf>
    <xf numFmtId="2" fontId="1" fillId="0" borderId="0" xfId="0" applyNumberFormat="1" applyFont="1" applyBorder="1" applyAlignment="1">
      <alignment horizontal="right" vertical="center"/>
    </xf>
    <xf numFmtId="0" fontId="0" fillId="0" borderId="0" xfId="0" applyBorder="1" applyAlignment="1">
      <alignment horizontal="right"/>
    </xf>
    <xf numFmtId="0" fontId="0" fillId="0" borderId="15" xfId="0" applyBorder="1" applyAlignment="1">
      <alignment/>
    </xf>
    <xf numFmtId="0" fontId="1" fillId="0" borderId="19" xfId="0" applyFont="1" applyBorder="1" applyAlignment="1">
      <alignment horizontal="center"/>
    </xf>
    <xf numFmtId="0" fontId="1" fillId="0" borderId="22" xfId="0" applyFont="1" applyBorder="1" applyAlignment="1">
      <alignment horizontal="center"/>
    </xf>
    <xf numFmtId="0" fontId="1" fillId="0" borderId="10" xfId="0" applyNumberFormat="1" applyFont="1" applyBorder="1" applyAlignment="1">
      <alignment horizontal="center"/>
    </xf>
    <xf numFmtId="0" fontId="0" fillId="42" borderId="0" xfId="0" applyFill="1" applyAlignment="1">
      <alignment/>
    </xf>
    <xf numFmtId="0" fontId="13" fillId="42" borderId="0" xfId="0" applyFont="1" applyFill="1" applyAlignment="1">
      <alignment horizontal="center" vertical="center" wrapText="1"/>
    </xf>
    <xf numFmtId="0" fontId="14" fillId="42" borderId="0" xfId="0" applyFont="1" applyFill="1" applyAlignment="1">
      <alignment horizontal="center"/>
    </xf>
    <xf numFmtId="0" fontId="0" fillId="42" borderId="0" xfId="0" applyFill="1" applyAlignment="1">
      <alignment/>
    </xf>
    <xf numFmtId="0" fontId="13" fillId="42" borderId="0" xfId="0" applyFont="1" applyFill="1" applyAlignment="1">
      <alignment horizontal="center" vertical="center"/>
    </xf>
    <xf numFmtId="0" fontId="1" fillId="33" borderId="0" xfId="0" applyFont="1" applyFill="1" applyAlignment="1">
      <alignment horizontal="right" vertical="top" wrapText="1"/>
    </xf>
    <xf numFmtId="0" fontId="1" fillId="33" borderId="0" xfId="0" applyFont="1" applyFill="1" applyAlignment="1">
      <alignment horizontal="right" vertical="top"/>
    </xf>
    <xf numFmtId="0" fontId="0" fillId="33" borderId="0" xfId="0" applyFill="1" applyAlignment="1">
      <alignment horizontal="left"/>
    </xf>
    <xf numFmtId="0" fontId="15" fillId="33" borderId="0" xfId="0" applyFont="1" applyFill="1" applyAlignment="1">
      <alignment/>
    </xf>
    <xf numFmtId="0" fontId="0" fillId="33" borderId="0" xfId="0" applyFill="1" applyAlignment="1" applyProtection="1">
      <alignment/>
      <protection/>
    </xf>
    <xf numFmtId="0" fontId="0" fillId="33" borderId="0" xfId="0" applyFill="1" applyAlignment="1" applyProtection="1">
      <alignment horizontal="left"/>
      <protection/>
    </xf>
    <xf numFmtId="0" fontId="1" fillId="33" borderId="0" xfId="0" applyFont="1" applyFill="1" applyAlignment="1" applyProtection="1">
      <alignment/>
      <protection/>
    </xf>
    <xf numFmtId="0" fontId="1" fillId="33" borderId="0" xfId="0" applyFont="1" applyFill="1" applyAlignment="1" applyProtection="1">
      <alignment horizontal="left"/>
      <protection/>
    </xf>
    <xf numFmtId="0" fontId="0" fillId="33" borderId="0" xfId="0" applyFill="1" applyAlignment="1" applyProtection="1">
      <alignment horizontal="justify" vertical="top"/>
      <protection/>
    </xf>
    <xf numFmtId="0" fontId="1" fillId="33" borderId="0" xfId="0" applyFont="1" applyFill="1" applyBorder="1" applyAlignment="1" applyProtection="1">
      <alignment horizontal="center"/>
      <protection/>
    </xf>
    <xf numFmtId="0" fontId="1" fillId="33" borderId="0" xfId="0" applyFont="1" applyFill="1" applyAlignment="1" applyProtection="1">
      <alignment horizontal="center" vertical="center"/>
      <protection/>
    </xf>
    <xf numFmtId="0" fontId="1" fillId="33" borderId="0" xfId="0" applyFont="1" applyFill="1" applyAlignment="1" applyProtection="1">
      <alignment horizontal="left" vertical="center"/>
      <protection/>
    </xf>
    <xf numFmtId="0" fontId="15" fillId="33" borderId="0" xfId="0" applyFont="1" applyFill="1" applyAlignment="1" applyProtection="1">
      <alignment/>
      <protection/>
    </xf>
    <xf numFmtId="0" fontId="0" fillId="33" borderId="0" xfId="0" applyFill="1" applyAlignment="1" applyProtection="1">
      <alignment wrapText="1"/>
      <protection/>
    </xf>
    <xf numFmtId="0" fontId="16" fillId="33" borderId="0" xfId="0" applyFont="1" applyFill="1" applyAlignment="1" applyProtection="1">
      <alignment horizontal="left" vertical="center" wrapText="1"/>
      <protection/>
    </xf>
    <xf numFmtId="0" fontId="17" fillId="33" borderId="0" xfId="0" applyFont="1" applyFill="1" applyAlignment="1" applyProtection="1">
      <alignment horizontal="left" vertical="center"/>
      <protection/>
    </xf>
    <xf numFmtId="0" fontId="16" fillId="33" borderId="0" xfId="0" applyFont="1" applyFill="1" applyAlignment="1" applyProtection="1">
      <alignment horizontal="left" vertical="center"/>
      <protection/>
    </xf>
    <xf numFmtId="0" fontId="1" fillId="33" borderId="0"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protection/>
    </xf>
    <xf numFmtId="0" fontId="0" fillId="33" borderId="0" xfId="0" applyFill="1" applyAlignment="1" applyProtection="1">
      <alignment vertical="center"/>
      <protection/>
    </xf>
    <xf numFmtId="0" fontId="1" fillId="33" borderId="0" xfId="0" applyFont="1" applyFill="1" applyBorder="1" applyAlignment="1" applyProtection="1">
      <alignment horizontal="justify" vertical="center"/>
      <protection/>
    </xf>
    <xf numFmtId="0" fontId="1" fillId="33" borderId="0" xfId="0" applyFont="1" applyFill="1" applyBorder="1" applyAlignment="1" applyProtection="1">
      <alignment horizontal="left" vertical="center" wrapText="1"/>
      <protection/>
    </xf>
    <xf numFmtId="0" fontId="17" fillId="33" borderId="0" xfId="0" applyFont="1" applyFill="1" applyAlignment="1">
      <alignment horizontal="justify" vertical="center"/>
    </xf>
    <xf numFmtId="0" fontId="17" fillId="33" borderId="0" xfId="0" applyFont="1" applyFill="1" applyAlignment="1">
      <alignment/>
    </xf>
    <xf numFmtId="0" fontId="12"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4" fillId="33" borderId="0" xfId="0" applyFont="1" applyFill="1" applyBorder="1" applyAlignment="1">
      <alignment horizontal="right" vertical="center"/>
    </xf>
    <xf numFmtId="0" fontId="0" fillId="33" borderId="0" xfId="0" applyFont="1" applyFill="1" applyBorder="1" applyAlignment="1">
      <alignment horizontal="right" vertical="top" wrapText="1"/>
    </xf>
    <xf numFmtId="0" fontId="0" fillId="33" borderId="0" xfId="0" applyFill="1" applyAlignment="1">
      <alignment/>
    </xf>
    <xf numFmtId="0" fontId="24" fillId="33" borderId="0" xfId="0" applyFont="1" applyFill="1" applyAlignment="1">
      <alignment vertical="center"/>
    </xf>
    <xf numFmtId="0" fontId="4" fillId="33" borderId="0" xfId="0" applyFont="1" applyFill="1" applyAlignment="1">
      <alignment horizontal="right"/>
    </xf>
    <xf numFmtId="0" fontId="5" fillId="33" borderId="0" xfId="0" applyFont="1" applyFill="1" applyAlignment="1">
      <alignment horizontal="right"/>
    </xf>
    <xf numFmtId="2" fontId="4" fillId="33" borderId="0" xfId="0" applyNumberFormat="1" applyFont="1" applyFill="1" applyBorder="1" applyAlignment="1">
      <alignment horizontal="center" vertical="center"/>
    </xf>
    <xf numFmtId="0" fontId="24" fillId="33" borderId="0" xfId="0" applyFont="1" applyFill="1" applyBorder="1" applyAlignment="1">
      <alignment horizontal="center" vertical="center"/>
    </xf>
    <xf numFmtId="0" fontId="1" fillId="33" borderId="23" xfId="0" applyFont="1" applyFill="1" applyBorder="1" applyAlignment="1">
      <alignment horizontal="left"/>
    </xf>
    <xf numFmtId="0" fontId="0" fillId="33" borderId="23" xfId="0" applyFill="1" applyBorder="1" applyAlignment="1">
      <alignment/>
    </xf>
    <xf numFmtId="0" fontId="1" fillId="33" borderId="0" xfId="0" applyFont="1" applyFill="1" applyAlignment="1" applyProtection="1">
      <alignment horizontal="justify" vertical="center"/>
      <protection/>
    </xf>
    <xf numFmtId="167" fontId="1" fillId="33" borderId="0" xfId="0" applyNumberFormat="1" applyFont="1" applyFill="1" applyAlignment="1" applyProtection="1">
      <alignment horizontal="right" wrapText="1"/>
      <protection/>
    </xf>
    <xf numFmtId="0" fontId="1" fillId="0" borderId="11" xfId="0" applyFont="1" applyBorder="1" applyAlignment="1">
      <alignment horizontal="center"/>
    </xf>
    <xf numFmtId="0" fontId="0" fillId="0" borderId="18" xfId="0" applyBorder="1" applyAlignment="1">
      <alignment/>
    </xf>
    <xf numFmtId="0" fontId="1" fillId="33" borderId="0" xfId="0" applyFont="1" applyFill="1" applyAlignment="1">
      <alignment horizontal="right" vertical="center"/>
    </xf>
    <xf numFmtId="0" fontId="0" fillId="33" borderId="0" xfId="0" applyFill="1" applyAlignment="1">
      <alignment horizontal="right" vertical="center"/>
    </xf>
    <xf numFmtId="0" fontId="0" fillId="0" borderId="0" xfId="0" applyAlignment="1">
      <alignment/>
    </xf>
    <xf numFmtId="0" fontId="4" fillId="33" borderId="0" xfId="0" applyFont="1" applyFill="1" applyAlignment="1">
      <alignment horizontal="center" vertical="center" wrapText="1"/>
    </xf>
    <xf numFmtId="167" fontId="5" fillId="33" borderId="0" xfId="0" applyNumberFormat="1" applyFont="1" applyFill="1" applyBorder="1" applyAlignment="1">
      <alignment horizontal="center"/>
    </xf>
    <xf numFmtId="167" fontId="0" fillId="33" borderId="0" xfId="0" applyNumberFormat="1" applyFill="1" applyBorder="1" applyAlignment="1">
      <alignment/>
    </xf>
    <xf numFmtId="0" fontId="31" fillId="0" borderId="0" xfId="0" applyFont="1" applyBorder="1" applyAlignment="1">
      <alignment horizontal="center" vertical="center" wrapText="1"/>
    </xf>
    <xf numFmtId="167" fontId="1" fillId="33" borderId="0" xfId="0" applyNumberFormat="1" applyFont="1" applyFill="1" applyBorder="1" applyAlignment="1">
      <alignment horizontal="right"/>
    </xf>
    <xf numFmtId="167" fontId="12" fillId="33" borderId="0" xfId="0" applyNumberFormat="1" applyFont="1" applyFill="1" applyAlignment="1">
      <alignment horizontal="right"/>
    </xf>
    <xf numFmtId="0" fontId="1" fillId="33" borderId="0" xfId="0" applyNumberFormat="1" applyFont="1" applyFill="1" applyAlignment="1">
      <alignment/>
    </xf>
    <xf numFmtId="0" fontId="12" fillId="33" borderId="0" xfId="0" applyNumberFormat="1" applyFont="1" applyFill="1" applyAlignment="1">
      <alignment horizontal="right"/>
    </xf>
    <xf numFmtId="0" fontId="0" fillId="37" borderId="20" xfId="0" applyFont="1" applyFill="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1" xfId="0" applyFont="1" applyBorder="1" applyAlignment="1" applyProtection="1">
      <alignment horizontal="left"/>
      <protection locked="0"/>
    </xf>
    <xf numFmtId="167" fontId="1" fillId="33" borderId="0" xfId="0" applyNumberFormat="1" applyFont="1" applyFill="1" applyAlignment="1">
      <alignment horizontal="center" vertical="center"/>
    </xf>
    <xf numFmtId="167" fontId="4" fillId="33" borderId="0" xfId="0" applyNumberFormat="1" applyFont="1" applyFill="1" applyBorder="1" applyAlignment="1">
      <alignment horizontal="center" vertical="center"/>
    </xf>
    <xf numFmtId="0" fontId="1" fillId="33" borderId="0" xfId="0" applyFont="1" applyFill="1" applyAlignment="1">
      <alignment horizontal="left" vertical="center"/>
    </xf>
    <xf numFmtId="0" fontId="1" fillId="0" borderId="12" xfId="0" applyFont="1" applyBorder="1" applyAlignment="1">
      <alignment vertical="center"/>
    </xf>
    <xf numFmtId="0" fontId="4" fillId="33" borderId="0" xfId="0" applyFont="1" applyFill="1" applyAlignment="1">
      <alignment horizontal="center" vertical="center"/>
    </xf>
    <xf numFmtId="0" fontId="4" fillId="33" borderId="12" xfId="0" applyFont="1" applyFill="1" applyBorder="1" applyAlignment="1">
      <alignment horizontal="center" vertical="center"/>
    </xf>
    <xf numFmtId="2" fontId="5" fillId="34" borderId="19" xfId="0" applyNumberFormat="1" applyFont="1" applyFill="1" applyBorder="1" applyAlignment="1">
      <alignment horizontal="center" vertical="center"/>
    </xf>
    <xf numFmtId="2" fontId="5" fillId="34" borderId="18"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Alignment="1">
      <alignment horizontal="left" vertical="center"/>
    </xf>
    <xf numFmtId="0" fontId="28" fillId="33" borderId="12" xfId="0" applyFont="1" applyFill="1" applyBorder="1" applyAlignment="1">
      <alignment horizontal="left" vertical="center"/>
    </xf>
    <xf numFmtId="2" fontId="8" fillId="33" borderId="16" xfId="0" applyNumberFormat="1" applyFont="1" applyFill="1" applyBorder="1" applyAlignment="1">
      <alignment horizontal="center" vertical="center"/>
    </xf>
    <xf numFmtId="0" fontId="0" fillId="0" borderId="16" xfId="0" applyBorder="1" applyAlignment="1">
      <alignment horizontal="center" vertical="center"/>
    </xf>
    <xf numFmtId="0" fontId="4" fillId="33" borderId="0" xfId="0" applyFont="1" applyFill="1" applyAlignment="1">
      <alignment horizontal="center" vertical="center" wrapText="1"/>
    </xf>
    <xf numFmtId="0" fontId="4" fillId="33" borderId="23" xfId="0" applyFont="1" applyFill="1" applyBorder="1" applyAlignment="1">
      <alignment horizontal="center" vertical="center"/>
    </xf>
    <xf numFmtId="0" fontId="4" fillId="33" borderId="0" xfId="0" applyFont="1" applyFill="1" applyAlignment="1">
      <alignment horizontal="right" vertical="center" wrapText="1"/>
    </xf>
    <xf numFmtId="0" fontId="0" fillId="0" borderId="0" xfId="0" applyAlignment="1">
      <alignment horizontal="right" vertical="center"/>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0" xfId="0" applyFont="1" applyFill="1" applyAlignment="1">
      <alignment horizontal="center"/>
    </xf>
    <xf numFmtId="1" fontId="5" fillId="34" borderId="19" xfId="0" applyNumberFormat="1" applyFont="1" applyFill="1" applyBorder="1" applyAlignment="1">
      <alignment horizontal="center" vertical="center"/>
    </xf>
    <xf numFmtId="1" fontId="5" fillId="34" borderId="18" xfId="0" applyNumberFormat="1" applyFont="1" applyFill="1" applyBorder="1" applyAlignment="1">
      <alignment horizontal="center" vertical="center"/>
    </xf>
    <xf numFmtId="0" fontId="26" fillId="33" borderId="0" xfId="0" applyFont="1" applyFill="1" applyAlignment="1">
      <alignment horizontal="right" vertical="center"/>
    </xf>
    <xf numFmtId="0" fontId="29" fillId="0" borderId="0" xfId="0" applyFont="1" applyAlignment="1">
      <alignment horizontal="right" vertical="center"/>
    </xf>
    <xf numFmtId="0" fontId="1" fillId="33" borderId="0" xfId="0" applyFont="1" applyFill="1" applyAlignment="1">
      <alignment horizontal="center" vertical="center" wrapText="1"/>
    </xf>
    <xf numFmtId="0" fontId="1" fillId="0" borderId="0" xfId="0" applyFont="1" applyAlignment="1">
      <alignment horizontal="center" vertical="center" wrapText="1"/>
    </xf>
    <xf numFmtId="0" fontId="1" fillId="33" borderId="0" xfId="0" applyFont="1" applyFill="1" applyAlignment="1">
      <alignment horizontal="center" vertical="center"/>
    </xf>
    <xf numFmtId="0" fontId="0" fillId="37" borderId="0" xfId="0" applyFill="1" applyAlignment="1">
      <alignment vertical="center"/>
    </xf>
    <xf numFmtId="167" fontId="1" fillId="34" borderId="19" xfId="0" applyNumberFormat="1" applyFont="1" applyFill="1" applyBorder="1" applyAlignment="1">
      <alignment/>
    </xf>
    <xf numFmtId="167" fontId="1" fillId="34" borderId="18" xfId="0" applyNumberFormat="1" applyFont="1" applyFill="1" applyBorder="1" applyAlignment="1">
      <alignment/>
    </xf>
    <xf numFmtId="2" fontId="1" fillId="33" borderId="15" xfId="0" applyNumberFormat="1" applyFont="1" applyFill="1" applyBorder="1" applyAlignment="1">
      <alignment horizontal="right" wrapText="1"/>
    </xf>
    <xf numFmtId="2" fontId="1" fillId="33" borderId="16" xfId="0" applyNumberFormat="1" applyFont="1" applyFill="1" applyBorder="1" applyAlignment="1">
      <alignment horizontal="right"/>
    </xf>
    <xf numFmtId="2" fontId="1" fillId="33" borderId="17" xfId="0" applyNumberFormat="1" applyFont="1" applyFill="1" applyBorder="1" applyAlignment="1">
      <alignment horizontal="right"/>
    </xf>
    <xf numFmtId="2" fontId="1" fillId="33" borderId="13" xfId="0" applyNumberFormat="1" applyFont="1" applyFill="1" applyBorder="1" applyAlignment="1">
      <alignment horizontal="right"/>
    </xf>
    <xf numFmtId="2" fontId="1" fillId="33" borderId="12" xfId="0" applyNumberFormat="1" applyFont="1" applyFill="1" applyBorder="1" applyAlignment="1">
      <alignment horizontal="right"/>
    </xf>
    <xf numFmtId="2" fontId="1" fillId="33" borderId="14" xfId="0" applyNumberFormat="1" applyFont="1" applyFill="1" applyBorder="1" applyAlignment="1">
      <alignment horizontal="right"/>
    </xf>
    <xf numFmtId="167" fontId="1" fillId="39" borderId="19" xfId="0" applyNumberFormat="1" applyFont="1" applyFill="1" applyBorder="1" applyAlignment="1">
      <alignment/>
    </xf>
    <xf numFmtId="167" fontId="1" fillId="39" borderId="18" xfId="0" applyNumberFormat="1" applyFont="1" applyFill="1" applyBorder="1" applyAlignment="1">
      <alignment/>
    </xf>
    <xf numFmtId="167" fontId="1" fillId="43" borderId="19" xfId="0" applyNumberFormat="1" applyFont="1" applyFill="1" applyBorder="1" applyAlignment="1">
      <alignment/>
    </xf>
    <xf numFmtId="167" fontId="1" fillId="43" borderId="22" xfId="0" applyNumberFormat="1" applyFont="1" applyFill="1" applyBorder="1" applyAlignment="1">
      <alignment/>
    </xf>
    <xf numFmtId="2" fontId="1" fillId="33" borderId="11" xfId="0" applyNumberFormat="1" applyFont="1" applyFill="1" applyBorder="1" applyAlignment="1">
      <alignment horizontal="right"/>
    </xf>
    <xf numFmtId="2" fontId="1" fillId="33" borderId="0" xfId="0" applyNumberFormat="1" applyFont="1" applyFill="1" applyBorder="1" applyAlignment="1">
      <alignment horizontal="right"/>
    </xf>
    <xf numFmtId="2" fontId="1" fillId="33" borderId="23" xfId="0" applyNumberFormat="1" applyFont="1" applyFill="1" applyBorder="1" applyAlignment="1">
      <alignment horizontal="right"/>
    </xf>
    <xf numFmtId="0" fontId="1" fillId="33" borderId="0" xfId="0" applyFont="1" applyFill="1" applyBorder="1" applyAlignment="1">
      <alignment horizontal="center" wrapText="1"/>
    </xf>
    <xf numFmtId="0" fontId="0" fillId="0" borderId="0" xfId="0" applyAlignment="1">
      <alignment horizontal="center"/>
    </xf>
    <xf numFmtId="0" fontId="1" fillId="33" borderId="0" xfId="0" applyFont="1" applyFill="1" applyAlignment="1">
      <alignment horizontal="center"/>
    </xf>
    <xf numFmtId="0" fontId="0" fillId="0" borderId="0" xfId="0" applyAlignment="1">
      <alignment/>
    </xf>
    <xf numFmtId="2" fontId="1" fillId="33" borderId="11" xfId="0" applyNumberFormat="1" applyFont="1" applyFill="1" applyBorder="1" applyAlignment="1">
      <alignment horizontal="right" wrapText="1"/>
    </xf>
    <xf numFmtId="0" fontId="1" fillId="35" borderId="10" xfId="0" applyFont="1" applyFill="1" applyBorder="1" applyAlignment="1">
      <alignment horizontal="right"/>
    </xf>
    <xf numFmtId="0" fontId="1" fillId="0" borderId="10" xfId="0" applyFont="1" applyBorder="1" applyAlignment="1">
      <alignment horizontal="right"/>
    </xf>
    <xf numFmtId="0" fontId="0" fillId="0" borderId="24" xfId="0" applyFont="1" applyBorder="1" applyAlignment="1" applyProtection="1">
      <alignment/>
      <protection locked="0"/>
    </xf>
    <xf numFmtId="0" fontId="0" fillId="0" borderId="21" xfId="0" applyFont="1" applyBorder="1" applyAlignment="1" applyProtection="1">
      <alignment/>
      <protection locked="0"/>
    </xf>
    <xf numFmtId="0" fontId="4" fillId="33" borderId="11" xfId="0" applyFont="1" applyFill="1" applyBorder="1" applyAlignment="1">
      <alignment horizontal="right" vertical="center"/>
    </xf>
    <xf numFmtId="0" fontId="0" fillId="0" borderId="0" xfId="0" applyAlignment="1">
      <alignment/>
    </xf>
    <xf numFmtId="0" fontId="0" fillId="0" borderId="11" xfId="0" applyBorder="1" applyAlignment="1">
      <alignment/>
    </xf>
    <xf numFmtId="0" fontId="7" fillId="37" borderId="0" xfId="0" applyNumberFormat="1" applyFont="1" applyFill="1" applyAlignment="1" applyProtection="1">
      <alignment horizontal="center" vertical="center"/>
      <protection/>
    </xf>
    <xf numFmtId="0" fontId="0" fillId="37" borderId="0" xfId="0" applyFont="1" applyFill="1" applyAlignment="1">
      <alignment horizontal="right" vertical="center" wrapText="1"/>
    </xf>
    <xf numFmtId="167" fontId="1" fillId="43" borderId="18" xfId="0" applyNumberFormat="1" applyFont="1" applyFill="1" applyBorder="1" applyAlignment="1">
      <alignment/>
    </xf>
    <xf numFmtId="0" fontId="1" fillId="35" borderId="10" xfId="0" applyFont="1" applyFill="1" applyBorder="1" applyAlignment="1">
      <alignment horizontal="center" vertical="center"/>
    </xf>
    <xf numFmtId="0" fontId="1" fillId="0" borderId="10" xfId="0" applyFont="1" applyBorder="1" applyAlignment="1">
      <alignment vertical="center"/>
    </xf>
    <xf numFmtId="0" fontId="1" fillId="35" borderId="10" xfId="0" applyFont="1" applyFill="1" applyBorder="1" applyAlignment="1">
      <alignment horizontal="center" vertical="center" wrapText="1"/>
    </xf>
    <xf numFmtId="0" fontId="1" fillId="0" borderId="10" xfId="0" applyFont="1" applyBorder="1" applyAlignment="1">
      <alignment vertical="center" wrapText="1"/>
    </xf>
    <xf numFmtId="0" fontId="1" fillId="33" borderId="12" xfId="0" applyFont="1" applyFill="1" applyBorder="1" applyAlignment="1">
      <alignment horizontal="center" vertical="center"/>
    </xf>
    <xf numFmtId="0" fontId="4" fillId="33" borderId="0" xfId="0" applyFont="1" applyFill="1" applyAlignment="1">
      <alignment horizontal="left"/>
    </xf>
    <xf numFmtId="0" fontId="4" fillId="0" borderId="0" xfId="0" applyFont="1" applyAlignment="1">
      <alignment horizontal="left"/>
    </xf>
    <xf numFmtId="2" fontId="4" fillId="34" borderId="15" xfId="0" applyNumberFormat="1" applyFont="1" applyFill="1" applyBorder="1" applyAlignment="1">
      <alignment horizontal="center" vertical="center" wrapText="1"/>
    </xf>
    <xf numFmtId="0" fontId="24" fillId="34" borderId="16" xfId="0" applyFont="1" applyFill="1" applyBorder="1" applyAlignment="1">
      <alignment horizontal="center" vertical="center" wrapText="1"/>
    </xf>
    <xf numFmtId="0" fontId="0" fillId="34" borderId="16" xfId="0" applyFill="1" applyBorder="1" applyAlignment="1">
      <alignment wrapText="1"/>
    </xf>
    <xf numFmtId="0" fontId="0" fillId="34" borderId="17" xfId="0" applyFill="1" applyBorder="1" applyAlignment="1">
      <alignment wrapText="1"/>
    </xf>
    <xf numFmtId="2" fontId="4" fillId="34" borderId="11" xfId="0" applyNumberFormat="1" applyFont="1" applyFill="1" applyBorder="1" applyAlignment="1">
      <alignment horizontal="center" vertical="center" wrapText="1"/>
    </xf>
    <xf numFmtId="0" fontId="24" fillId="34" borderId="0" xfId="0" applyFont="1" applyFill="1" applyBorder="1" applyAlignment="1">
      <alignment horizontal="center" vertical="center" wrapText="1"/>
    </xf>
    <xf numFmtId="0" fontId="0" fillId="34" borderId="0" xfId="0" applyFill="1" applyBorder="1" applyAlignment="1">
      <alignment wrapText="1"/>
    </xf>
    <xf numFmtId="0" fontId="0" fillId="34" borderId="23" xfId="0" applyFill="1" applyBorder="1" applyAlignment="1">
      <alignment wrapText="1"/>
    </xf>
    <xf numFmtId="0" fontId="0" fillId="34" borderId="13" xfId="0" applyFill="1" applyBorder="1" applyAlignment="1">
      <alignment wrapText="1"/>
    </xf>
    <xf numFmtId="0" fontId="0" fillId="34" borderId="12" xfId="0" applyFill="1" applyBorder="1" applyAlignment="1">
      <alignment wrapText="1"/>
    </xf>
    <xf numFmtId="0" fontId="0" fillId="34" borderId="14" xfId="0" applyFill="1" applyBorder="1" applyAlignment="1">
      <alignment wrapText="1"/>
    </xf>
    <xf numFmtId="0" fontId="4" fillId="0" borderId="0" xfId="0" applyFont="1" applyAlignment="1">
      <alignment/>
    </xf>
    <xf numFmtId="0" fontId="0" fillId="38" borderId="20" xfId="0" applyFont="1" applyFill="1" applyBorder="1" applyAlignment="1" applyProtection="1">
      <alignment horizontal="left"/>
      <protection locked="0"/>
    </xf>
    <xf numFmtId="0" fontId="0" fillId="38" borderId="24" xfId="0" applyFont="1" applyFill="1" applyBorder="1" applyAlignment="1" applyProtection="1">
      <alignment horizontal="left"/>
      <protection locked="0"/>
    </xf>
    <xf numFmtId="0" fontId="0" fillId="38" borderId="21" xfId="0" applyFont="1" applyFill="1" applyBorder="1" applyAlignment="1" applyProtection="1">
      <alignment horizontal="left"/>
      <protection locked="0"/>
    </xf>
    <xf numFmtId="0" fontId="0" fillId="38" borderId="24" xfId="0" applyFont="1" applyFill="1" applyBorder="1" applyAlignment="1" applyProtection="1">
      <alignment/>
      <protection locked="0"/>
    </xf>
    <xf numFmtId="0" fontId="0" fillId="38" borderId="21" xfId="0" applyFont="1" applyFill="1" applyBorder="1" applyAlignment="1" applyProtection="1">
      <alignment/>
      <protection locked="0"/>
    </xf>
    <xf numFmtId="0" fontId="4" fillId="33" borderId="0" xfId="0" applyFont="1" applyFill="1" applyBorder="1" applyAlignment="1">
      <alignment horizontal="right" vertical="center"/>
    </xf>
    <xf numFmtId="0" fontId="28" fillId="0" borderId="0" xfId="0" applyFont="1" applyAlignment="1">
      <alignment vertical="center"/>
    </xf>
    <xf numFmtId="0" fontId="28" fillId="0" borderId="0" xfId="0" applyFont="1" applyBorder="1" applyAlignment="1">
      <alignment vertical="center"/>
    </xf>
    <xf numFmtId="0" fontId="1" fillId="33" borderId="0" xfId="0" applyFont="1" applyFill="1" applyBorder="1" applyAlignment="1">
      <alignment horizontal="center" vertical="center"/>
    </xf>
    <xf numFmtId="0" fontId="0" fillId="0" borderId="12" xfId="0" applyFont="1" applyBorder="1" applyAlignment="1">
      <alignment vertical="center"/>
    </xf>
    <xf numFmtId="0" fontId="7" fillId="38" borderId="0" xfId="0" applyNumberFormat="1" applyFont="1" applyFill="1" applyAlignment="1" applyProtection="1">
      <alignment horizontal="center" vertical="center"/>
      <protection/>
    </xf>
    <xf numFmtId="0" fontId="0" fillId="38" borderId="0" xfId="0" applyFont="1" applyFill="1" applyAlignment="1">
      <alignment horizontal="right" vertical="center" wrapText="1"/>
    </xf>
    <xf numFmtId="0" fontId="0" fillId="38" borderId="0" xfId="0" applyFill="1" applyAlignment="1">
      <alignment/>
    </xf>
    <xf numFmtId="0" fontId="0" fillId="38" borderId="0" xfId="0" applyFill="1" applyAlignment="1">
      <alignment vertical="center"/>
    </xf>
    <xf numFmtId="0" fontId="0" fillId="40" borderId="20" xfId="0" applyFont="1" applyFill="1" applyBorder="1" applyAlignment="1" applyProtection="1">
      <alignment horizontal="left"/>
      <protection locked="0"/>
    </xf>
    <xf numFmtId="0" fontId="0" fillId="40" borderId="24" xfId="0" applyFont="1" applyFill="1" applyBorder="1" applyAlignment="1" applyProtection="1">
      <alignment horizontal="left"/>
      <protection locked="0"/>
    </xf>
    <xf numFmtId="0" fontId="0" fillId="40" borderId="21" xfId="0" applyFont="1" applyFill="1" applyBorder="1" applyAlignment="1" applyProtection="1">
      <alignment horizontal="left"/>
      <protection locked="0"/>
    </xf>
    <xf numFmtId="1" fontId="5" fillId="34" borderId="10" xfId="0" applyNumberFormat="1" applyFont="1" applyFill="1" applyBorder="1" applyAlignment="1">
      <alignment horizontal="center"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0" fillId="40" borderId="24" xfId="0" applyFont="1" applyFill="1" applyBorder="1" applyAlignment="1" applyProtection="1">
      <alignment/>
      <protection locked="0"/>
    </xf>
    <xf numFmtId="0" fontId="0" fillId="40" borderId="21" xfId="0" applyFont="1" applyFill="1" applyBorder="1" applyAlignment="1" applyProtection="1">
      <alignment/>
      <protection locked="0"/>
    </xf>
    <xf numFmtId="1" fontId="1" fillId="34" borderId="10" xfId="0" applyNumberFormat="1" applyFont="1" applyFill="1" applyBorder="1" applyAlignment="1">
      <alignment horizontal="center"/>
    </xf>
    <xf numFmtId="0" fontId="0" fillId="0" borderId="10" xfId="0" applyBorder="1" applyAlignment="1">
      <alignment/>
    </xf>
    <xf numFmtId="2" fontId="5" fillId="34" borderId="10"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0" borderId="13" xfId="0" applyFont="1" applyBorder="1" applyAlignment="1">
      <alignment vertical="center"/>
    </xf>
    <xf numFmtId="0" fontId="0" fillId="0" borderId="12" xfId="0" applyBorder="1" applyAlignment="1">
      <alignment vertical="center"/>
    </xf>
    <xf numFmtId="0" fontId="1" fillId="0" borderId="12" xfId="0" applyFont="1" applyBorder="1" applyAlignment="1">
      <alignment horizontal="center" vertical="center"/>
    </xf>
    <xf numFmtId="0" fontId="0" fillId="0" borderId="12" xfId="0" applyBorder="1" applyAlignment="1">
      <alignment horizontal="center"/>
    </xf>
    <xf numFmtId="0" fontId="12" fillId="33" borderId="0" xfId="0" applyFont="1" applyFill="1" applyAlignment="1">
      <alignment horizontal="right" vertical="top" wrapText="1"/>
    </xf>
    <xf numFmtId="0" fontId="12" fillId="33" borderId="0" xfId="0" applyFont="1" applyFill="1" applyAlignment="1">
      <alignment horizontal="right" vertical="top"/>
    </xf>
    <xf numFmtId="0" fontId="7" fillId="40" borderId="0" xfId="0" applyNumberFormat="1" applyFont="1" applyFill="1" applyAlignment="1" applyProtection="1">
      <alignment horizontal="center" vertical="center"/>
      <protection/>
    </xf>
    <xf numFmtId="0" fontId="0" fillId="40" borderId="0" xfId="0" applyFont="1" applyFill="1" applyAlignment="1">
      <alignment horizontal="right" vertical="center" wrapText="1"/>
    </xf>
    <xf numFmtId="0" fontId="0" fillId="40" borderId="0" xfId="0" applyFill="1" applyAlignment="1">
      <alignment/>
    </xf>
    <xf numFmtId="0" fontId="0" fillId="40" borderId="0" xfId="0" applyFill="1" applyAlignment="1">
      <alignment vertical="center"/>
    </xf>
    <xf numFmtId="0" fontId="1" fillId="33" borderId="0" xfId="0" applyFont="1" applyFill="1" applyBorder="1" applyAlignment="1">
      <alignment horizontal="center" vertical="center" wrapText="1"/>
    </xf>
    <xf numFmtId="0" fontId="0" fillId="0" borderId="0" xfId="0" applyAlignment="1">
      <alignment horizontal="center" vertical="center"/>
    </xf>
    <xf numFmtId="2" fontId="1" fillId="33" borderId="10" xfId="0" applyNumberFormat="1" applyFont="1" applyFill="1" applyBorder="1" applyAlignment="1">
      <alignment horizontal="right" wrapText="1"/>
    </xf>
    <xf numFmtId="2" fontId="1" fillId="33" borderId="10" xfId="0" applyNumberFormat="1"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3" xfId="0" applyBorder="1" applyAlignment="1">
      <alignment horizontal="right"/>
    </xf>
    <xf numFmtId="0" fontId="0" fillId="0" borderId="12" xfId="0" applyBorder="1" applyAlignment="1">
      <alignment horizontal="right"/>
    </xf>
    <xf numFmtId="0" fontId="0" fillId="0" borderId="14" xfId="0" applyBorder="1" applyAlignment="1">
      <alignment horizontal="right"/>
    </xf>
    <xf numFmtId="167" fontId="1" fillId="34" borderId="10" xfId="0" applyNumberFormat="1" applyFont="1" applyFill="1" applyBorder="1" applyAlignment="1">
      <alignment/>
    </xf>
    <xf numFmtId="0" fontId="1" fillId="33" borderId="0" xfId="0" applyFont="1" applyFill="1" applyAlignment="1">
      <alignment horizontal="left" vertical="center" wrapText="1"/>
    </xf>
    <xf numFmtId="0" fontId="0" fillId="0" borderId="0" xfId="0" applyAlignment="1">
      <alignment horizontal="left"/>
    </xf>
    <xf numFmtId="0" fontId="26" fillId="33" borderId="0" xfId="0" applyNumberFormat="1" applyFont="1" applyFill="1" applyBorder="1" applyAlignment="1">
      <alignment horizontal="left" vertical="center"/>
    </xf>
    <xf numFmtId="0" fontId="0" fillId="0" borderId="0" xfId="0" applyBorder="1" applyAlignment="1">
      <alignment horizontal="left"/>
    </xf>
    <xf numFmtId="0" fontId="0" fillId="41" borderId="20" xfId="0" applyFont="1" applyFill="1" applyBorder="1" applyAlignment="1" applyProtection="1">
      <alignment horizontal="left"/>
      <protection locked="0"/>
    </xf>
    <xf numFmtId="0" fontId="0" fillId="41" borderId="24" xfId="0" applyFont="1" applyFill="1" applyBorder="1" applyAlignment="1" applyProtection="1">
      <alignment horizontal="left"/>
      <protection locked="0"/>
    </xf>
    <xf numFmtId="0" fontId="0" fillId="41" borderId="21" xfId="0" applyFont="1" applyFill="1" applyBorder="1" applyAlignment="1" applyProtection="1">
      <alignment horizontal="left"/>
      <protection locked="0"/>
    </xf>
    <xf numFmtId="0" fontId="0" fillId="41" borderId="24" xfId="0" applyFont="1" applyFill="1" applyBorder="1" applyAlignment="1" applyProtection="1">
      <alignment/>
      <protection locked="0"/>
    </xf>
    <xf numFmtId="0" fontId="0" fillId="41" borderId="21" xfId="0" applyFont="1" applyFill="1" applyBorder="1" applyAlignment="1" applyProtection="1">
      <alignment/>
      <protection locked="0"/>
    </xf>
    <xf numFmtId="0" fontId="0" fillId="33" borderId="0" xfId="0" applyFont="1" applyFill="1" applyBorder="1" applyAlignment="1">
      <alignment horizontal="right" vertical="top" wrapText="1"/>
    </xf>
    <xf numFmtId="0" fontId="0" fillId="0" borderId="0" xfId="0" applyAlignment="1">
      <alignment horizontal="right" vertical="top" wrapText="1"/>
    </xf>
    <xf numFmtId="0" fontId="7" fillId="41" borderId="0" xfId="0" applyNumberFormat="1" applyFont="1" applyFill="1" applyAlignment="1" applyProtection="1">
      <alignment horizontal="center" vertical="center"/>
      <protection/>
    </xf>
    <xf numFmtId="0" fontId="0" fillId="41" borderId="0" xfId="0" applyFont="1" applyFill="1" applyAlignment="1">
      <alignment horizontal="right" vertical="center" wrapText="1"/>
    </xf>
    <xf numFmtId="0" fontId="0" fillId="41" borderId="0" xfId="0" applyFill="1" applyAlignment="1">
      <alignment/>
    </xf>
    <xf numFmtId="0" fontId="0" fillId="41" borderId="0" xfId="0" applyFill="1" applyAlignment="1">
      <alignment vertical="center"/>
    </xf>
    <xf numFmtId="0" fontId="1" fillId="33" borderId="0" xfId="0" applyFont="1" applyFill="1" applyBorder="1" applyAlignment="1">
      <alignment horizontal="left" vertical="center"/>
    </xf>
    <xf numFmtId="0" fontId="0" fillId="0" borderId="0" xfId="0" applyFont="1" applyBorder="1" applyAlignment="1">
      <alignment horizontal="left" vertical="center"/>
    </xf>
    <xf numFmtId="0" fontId="1" fillId="33" borderId="0" xfId="0" applyFont="1" applyFill="1" applyBorder="1" applyAlignment="1" applyProtection="1">
      <alignment horizontal="justify" vertical="top" wrapText="1"/>
      <protection/>
    </xf>
    <xf numFmtId="0" fontId="1" fillId="0" borderId="0" xfId="0" applyFont="1" applyBorder="1" applyAlignment="1" applyProtection="1">
      <alignment horizontal="justify" vertical="top"/>
      <protection/>
    </xf>
    <xf numFmtId="0" fontId="0" fillId="0" borderId="0" xfId="0" applyAlignment="1" applyProtection="1">
      <alignment/>
      <protection/>
    </xf>
    <xf numFmtId="0" fontId="1" fillId="33" borderId="0" xfId="0" applyFont="1" applyFill="1" applyBorder="1" applyAlignment="1" applyProtection="1">
      <alignment horizontal="justify" vertical="center"/>
      <protection/>
    </xf>
    <xf numFmtId="0" fontId="1" fillId="33" borderId="0" xfId="0" applyFont="1" applyFill="1" applyAlignment="1" applyProtection="1">
      <alignment horizontal="justify" vertical="top"/>
      <protection/>
    </xf>
    <xf numFmtId="0" fontId="0" fillId="0" borderId="0" xfId="0" applyAlignment="1" applyProtection="1">
      <alignment horizontal="justify" vertical="top"/>
      <protection/>
    </xf>
    <xf numFmtId="0" fontId="1" fillId="44" borderId="15" xfId="0" applyFont="1" applyFill="1" applyBorder="1" applyAlignment="1" applyProtection="1">
      <alignment horizontal="center" vertical="center" wrapText="1"/>
      <protection/>
    </xf>
    <xf numFmtId="0" fontId="1" fillId="44" borderId="16" xfId="0" applyFont="1" applyFill="1" applyBorder="1" applyAlignment="1" applyProtection="1">
      <alignment horizontal="center" vertical="center"/>
      <protection/>
    </xf>
    <xf numFmtId="0" fontId="1" fillId="44" borderId="17" xfId="0" applyFont="1" applyFill="1" applyBorder="1" applyAlignment="1" applyProtection="1">
      <alignment horizontal="center" vertical="center"/>
      <protection/>
    </xf>
    <xf numFmtId="0" fontId="1" fillId="44" borderId="11" xfId="0" applyFont="1" applyFill="1" applyBorder="1" applyAlignment="1" applyProtection="1">
      <alignment horizontal="center" vertical="center"/>
      <protection/>
    </xf>
    <xf numFmtId="0" fontId="1" fillId="44" borderId="0" xfId="0" applyFont="1" applyFill="1" applyBorder="1" applyAlignment="1" applyProtection="1">
      <alignment horizontal="center" vertical="center"/>
      <protection/>
    </xf>
    <xf numFmtId="0" fontId="1" fillId="44" borderId="23" xfId="0" applyFont="1" applyFill="1" applyBorder="1" applyAlignment="1" applyProtection="1">
      <alignment horizontal="center" vertical="center"/>
      <protection/>
    </xf>
    <xf numFmtId="0" fontId="1" fillId="44" borderId="13" xfId="0" applyFont="1" applyFill="1" applyBorder="1" applyAlignment="1" applyProtection="1">
      <alignment horizontal="center" vertical="center"/>
      <protection/>
    </xf>
    <xf numFmtId="0" fontId="1" fillId="44" borderId="12" xfId="0" applyFont="1" applyFill="1" applyBorder="1" applyAlignment="1" applyProtection="1">
      <alignment horizontal="center" vertical="center"/>
      <protection/>
    </xf>
    <xf numFmtId="0" fontId="1" fillId="44" borderId="14" xfId="0" applyFont="1" applyFill="1" applyBorder="1" applyAlignment="1" applyProtection="1">
      <alignment horizontal="center" vertical="center"/>
      <protection/>
    </xf>
    <xf numFmtId="0" fontId="1" fillId="33" borderId="0" xfId="0" applyFont="1" applyFill="1" applyBorder="1" applyAlignment="1" applyProtection="1">
      <alignment horizontal="justify" vertical="center" wrapText="1"/>
      <protection/>
    </xf>
    <xf numFmtId="0" fontId="16" fillId="44" borderId="15" xfId="0" applyFont="1" applyFill="1" applyBorder="1" applyAlignment="1" applyProtection="1">
      <alignment horizontal="center" vertical="center" wrapText="1"/>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17" fillId="0" borderId="11" xfId="0" applyFont="1" applyBorder="1" applyAlignment="1" applyProtection="1">
      <alignment/>
      <protection/>
    </xf>
    <xf numFmtId="0" fontId="17" fillId="0" borderId="0" xfId="0" applyFont="1" applyBorder="1" applyAlignment="1" applyProtection="1">
      <alignment/>
      <protection/>
    </xf>
    <xf numFmtId="0" fontId="17" fillId="0" borderId="23" xfId="0" applyFont="1" applyBorder="1" applyAlignment="1" applyProtection="1">
      <alignment/>
      <protection/>
    </xf>
    <xf numFmtId="0" fontId="17" fillId="0" borderId="13" xfId="0" applyFont="1" applyBorder="1" applyAlignment="1" applyProtection="1">
      <alignment/>
      <protection/>
    </xf>
    <xf numFmtId="0" fontId="17" fillId="0" borderId="12" xfId="0" applyFont="1" applyBorder="1" applyAlignment="1" applyProtection="1">
      <alignment/>
      <protection/>
    </xf>
    <xf numFmtId="0" fontId="17" fillId="0" borderId="14" xfId="0" applyFont="1" applyBorder="1" applyAlignment="1" applyProtection="1">
      <alignment/>
      <protection/>
    </xf>
    <xf numFmtId="0" fontId="1" fillId="34" borderId="15" xfId="0" applyFont="1" applyFill="1" applyBorder="1" applyAlignment="1" applyProtection="1">
      <alignment horizontal="center" vertical="center" wrapText="1"/>
      <protection/>
    </xf>
    <xf numFmtId="0" fontId="1" fillId="34" borderId="16" xfId="0"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0" fontId="1" fillId="34" borderId="23"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protection/>
    </xf>
    <xf numFmtId="0" fontId="1" fillId="34" borderId="12" xfId="0" applyFont="1" applyFill="1" applyBorder="1" applyAlignment="1" applyProtection="1">
      <alignment horizontal="center" vertical="center"/>
      <protection/>
    </xf>
    <xf numFmtId="0" fontId="1" fillId="34" borderId="14" xfId="0" applyFont="1" applyFill="1" applyBorder="1" applyAlignment="1" applyProtection="1">
      <alignment horizontal="center" vertical="center"/>
      <protection/>
    </xf>
    <xf numFmtId="0" fontId="1" fillId="33" borderId="0" xfId="0" applyFont="1" applyFill="1" applyAlignment="1" applyProtection="1">
      <alignment horizontal="left" vertical="center" wrapText="1"/>
      <protection/>
    </xf>
    <xf numFmtId="0" fontId="0" fillId="0" borderId="0" xfId="0" applyFont="1" applyAlignment="1" applyProtection="1">
      <alignment horizontal="left" vertical="center"/>
      <protection/>
    </xf>
    <xf numFmtId="0" fontId="1"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1" fillId="33" borderId="0" xfId="0" applyFont="1" applyFill="1" applyAlignment="1" applyProtection="1">
      <alignment vertical="center" wrapText="1"/>
      <protection/>
    </xf>
    <xf numFmtId="0" fontId="68" fillId="39" borderId="15" xfId="47" applyFont="1" applyFill="1" applyBorder="1" applyAlignment="1" applyProtection="1">
      <alignment horizontal="center" vertical="center" wrapText="1"/>
      <protection/>
    </xf>
    <xf numFmtId="0" fontId="10" fillId="39" borderId="16" xfId="47" applyFill="1" applyBorder="1" applyAlignment="1" applyProtection="1">
      <alignment horizontal="center" vertical="center" wrapText="1"/>
      <protection/>
    </xf>
    <xf numFmtId="0" fontId="10" fillId="39" borderId="17" xfId="47" applyFill="1" applyBorder="1" applyAlignment="1" applyProtection="1">
      <alignment horizontal="center" vertical="center" wrapText="1"/>
      <protection/>
    </xf>
    <xf numFmtId="0" fontId="10" fillId="39" borderId="11" xfId="47" applyFill="1" applyBorder="1" applyAlignment="1" applyProtection="1">
      <alignment horizontal="center" vertical="center" wrapText="1"/>
      <protection/>
    </xf>
    <xf numFmtId="0" fontId="10" fillId="39" borderId="0" xfId="47" applyFill="1" applyBorder="1" applyAlignment="1" applyProtection="1">
      <alignment horizontal="center" vertical="center" wrapText="1"/>
      <protection/>
    </xf>
    <xf numFmtId="0" fontId="10" fillId="39" borderId="23" xfId="47" applyFill="1" applyBorder="1" applyAlignment="1" applyProtection="1">
      <alignment horizontal="center" vertical="center" wrapText="1"/>
      <protection/>
    </xf>
    <xf numFmtId="0" fontId="10" fillId="39" borderId="13" xfId="47" applyFill="1" applyBorder="1" applyAlignment="1" applyProtection="1">
      <alignment horizontal="center" vertical="center" wrapText="1"/>
      <protection/>
    </xf>
    <xf numFmtId="0" fontId="10" fillId="39" borderId="12" xfId="47" applyFill="1" applyBorder="1" applyAlignment="1" applyProtection="1">
      <alignment horizontal="center" vertical="center" wrapText="1"/>
      <protection/>
    </xf>
    <xf numFmtId="0" fontId="10" fillId="39" borderId="14" xfId="47" applyFill="1" applyBorder="1" applyAlignment="1" applyProtection="1">
      <alignment horizontal="center" vertical="center" wrapText="1"/>
      <protection/>
    </xf>
    <xf numFmtId="0" fontId="1" fillId="33" borderId="0" xfId="0" applyFont="1" applyFill="1" applyAlignment="1" applyProtection="1">
      <alignment horizontal="justify" vertical="center"/>
      <protection/>
    </xf>
    <xf numFmtId="0" fontId="32" fillId="39" borderId="15" xfId="47" applyFont="1" applyFill="1" applyBorder="1" applyAlignment="1" applyProtection="1">
      <alignment horizontal="center" vertical="center" wrapText="1"/>
      <protection/>
    </xf>
    <xf numFmtId="0" fontId="32" fillId="39" borderId="16" xfId="47" applyFont="1" applyFill="1" applyBorder="1" applyAlignment="1" applyProtection="1">
      <alignment horizontal="center" vertical="center" wrapText="1"/>
      <protection/>
    </xf>
    <xf numFmtId="0" fontId="32" fillId="39" borderId="17" xfId="47" applyFont="1" applyFill="1" applyBorder="1" applyAlignment="1" applyProtection="1">
      <alignment horizontal="center" vertical="center" wrapText="1"/>
      <protection/>
    </xf>
    <xf numFmtId="0" fontId="32" fillId="39" borderId="11" xfId="47" applyFont="1" applyFill="1" applyBorder="1" applyAlignment="1" applyProtection="1">
      <alignment horizontal="center" vertical="center" wrapText="1"/>
      <protection/>
    </xf>
    <xf numFmtId="0" fontId="32" fillId="39" borderId="0" xfId="47" applyFont="1" applyFill="1" applyBorder="1" applyAlignment="1" applyProtection="1">
      <alignment horizontal="center" vertical="center" wrapText="1"/>
      <protection/>
    </xf>
    <xf numFmtId="0" fontId="32" fillId="39" borderId="23" xfId="47" applyFont="1" applyFill="1" applyBorder="1" applyAlignment="1" applyProtection="1">
      <alignment horizontal="center" vertical="center" wrapText="1"/>
      <protection/>
    </xf>
    <xf numFmtId="0" fontId="32" fillId="39" borderId="13" xfId="47" applyFont="1" applyFill="1" applyBorder="1" applyAlignment="1" applyProtection="1">
      <alignment horizontal="center" vertical="center" wrapText="1"/>
      <protection/>
    </xf>
    <xf numFmtId="0" fontId="32" fillId="39" borderId="12" xfId="47" applyFont="1" applyFill="1" applyBorder="1" applyAlignment="1" applyProtection="1">
      <alignment horizontal="center" vertical="center" wrapText="1"/>
      <protection/>
    </xf>
    <xf numFmtId="0" fontId="32" fillId="39" borderId="14" xfId="47" applyFont="1" applyFill="1" applyBorder="1" applyAlignment="1" applyProtection="1">
      <alignment horizontal="center" vertical="center" wrapText="1"/>
      <protection/>
    </xf>
    <xf numFmtId="0" fontId="0" fillId="0" borderId="16" xfId="0" applyBorder="1" applyAlignment="1">
      <alignment/>
    </xf>
    <xf numFmtId="0" fontId="0" fillId="0" borderId="17" xfId="0" applyBorder="1" applyAlignment="1">
      <alignment/>
    </xf>
    <xf numFmtId="0" fontId="0" fillId="0" borderId="11" xfId="0" applyBorder="1" applyAlignment="1">
      <alignment/>
    </xf>
    <xf numFmtId="0" fontId="0" fillId="0" borderId="0" xfId="0" applyBorder="1" applyAlignment="1">
      <alignment/>
    </xf>
    <xf numFmtId="0" fontId="0" fillId="0" borderId="23" xfId="0" applyBorder="1" applyAlignment="1">
      <alignment/>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Alignment="1">
      <alignment vertical="center"/>
    </xf>
    <xf numFmtId="0" fontId="1" fillId="0" borderId="0" xfId="0" applyFont="1" applyBorder="1" applyAlignment="1" applyProtection="1">
      <alignment horizontal="justify" vertical="center"/>
      <protection/>
    </xf>
    <xf numFmtId="0" fontId="1" fillId="33" borderId="0" xfId="0" applyFont="1" applyFill="1" applyAlignment="1" applyProtection="1">
      <alignment horizontal="justify"/>
      <protection/>
    </xf>
    <xf numFmtId="0" fontId="0" fillId="0" borderId="0" xfId="0" applyAlignment="1" applyProtection="1">
      <alignment horizontal="justify"/>
      <protection/>
    </xf>
    <xf numFmtId="0" fontId="0" fillId="0" borderId="0" xfId="0" applyAlignment="1">
      <alignment vertical="center" wrapText="1"/>
    </xf>
    <xf numFmtId="0" fontId="16" fillId="44" borderId="15" xfId="0" applyFont="1" applyFill="1" applyBorder="1" applyAlignment="1" applyProtection="1">
      <alignment horizontal="center" wrapText="1"/>
      <protection/>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33" borderId="0" xfId="0" applyFont="1" applyFill="1" applyAlignment="1" applyProtection="1">
      <alignment horizontal="center" vertical="center" wrapText="1"/>
      <protection/>
    </xf>
    <xf numFmtId="0" fontId="1" fillId="0" borderId="0" xfId="0" applyFont="1" applyAlignment="1">
      <alignment/>
    </xf>
    <xf numFmtId="0" fontId="16" fillId="44" borderId="16" xfId="0" applyFont="1" applyFill="1" applyBorder="1" applyAlignment="1" applyProtection="1">
      <alignment horizontal="center"/>
      <protection/>
    </xf>
    <xf numFmtId="0" fontId="16" fillId="44" borderId="17" xfId="0" applyFont="1" applyFill="1" applyBorder="1" applyAlignment="1" applyProtection="1">
      <alignment horizontal="center"/>
      <protection/>
    </xf>
    <xf numFmtId="0" fontId="16" fillId="44" borderId="11" xfId="0" applyFont="1" applyFill="1" applyBorder="1" applyAlignment="1" applyProtection="1">
      <alignment horizontal="center"/>
      <protection/>
    </xf>
    <xf numFmtId="0" fontId="16" fillId="44" borderId="0" xfId="0" applyFont="1" applyFill="1" applyBorder="1" applyAlignment="1" applyProtection="1">
      <alignment horizontal="center"/>
      <protection/>
    </xf>
    <xf numFmtId="0" fontId="16" fillId="44" borderId="23" xfId="0" applyFont="1" applyFill="1" applyBorder="1" applyAlignment="1" applyProtection="1">
      <alignment horizontal="center"/>
      <protection/>
    </xf>
    <xf numFmtId="0" fontId="16" fillId="44" borderId="13" xfId="0" applyFont="1" applyFill="1" applyBorder="1" applyAlignment="1" applyProtection="1">
      <alignment horizontal="center"/>
      <protection/>
    </xf>
    <xf numFmtId="0" fontId="16" fillId="44" borderId="12" xfId="0" applyFont="1" applyFill="1" applyBorder="1" applyAlignment="1" applyProtection="1">
      <alignment horizontal="center"/>
      <protection/>
    </xf>
    <xf numFmtId="0" fontId="16" fillId="44" borderId="14" xfId="0" applyFont="1" applyFill="1" applyBorder="1" applyAlignment="1" applyProtection="1">
      <alignment horizontal="center"/>
      <protection/>
    </xf>
    <xf numFmtId="0" fontId="1" fillId="33" borderId="0" xfId="0" applyFont="1" applyFill="1" applyAlignment="1" applyProtection="1">
      <alignment horizontal="right" vertical="center" wrapText="1"/>
      <protection/>
    </xf>
    <xf numFmtId="0" fontId="1" fillId="33" borderId="0" xfId="0" applyFont="1" applyFill="1" applyAlignment="1" applyProtection="1">
      <alignment horizontal="right" vertical="center"/>
      <protection/>
    </xf>
    <xf numFmtId="0" fontId="13" fillId="42" borderId="0" xfId="0" applyFont="1" applyFill="1" applyAlignment="1">
      <alignment horizontal="left" vertical="center" wrapText="1"/>
    </xf>
    <xf numFmtId="0" fontId="0" fillId="0" borderId="0" xfId="0" applyAlignment="1">
      <alignment horizontal="left" vertical="center"/>
    </xf>
    <xf numFmtId="0" fontId="33" fillId="42" borderId="0" xfId="0" applyFont="1" applyFill="1" applyAlignment="1">
      <alignment horizontal="left" vertical="center" wrapText="1"/>
    </xf>
    <xf numFmtId="0" fontId="12" fillId="0" borderId="0" xfId="0" applyFont="1" applyAlignment="1">
      <alignment/>
    </xf>
    <xf numFmtId="0" fontId="0" fillId="0" borderId="0" xfId="0" applyAlignment="1">
      <alignment horizontal="left" vertical="center" wrapText="1"/>
    </xf>
    <xf numFmtId="0" fontId="1" fillId="33" borderId="0" xfId="0" applyFont="1" applyFill="1" applyAlignment="1">
      <alignment horizontal="justify" vertical="center" wrapText="1"/>
    </xf>
    <xf numFmtId="0" fontId="1" fillId="39" borderId="0" xfId="0" applyFont="1" applyFill="1" applyAlignment="1">
      <alignment horizontal="center" vertical="center" wrapText="1"/>
    </xf>
    <xf numFmtId="0" fontId="0" fillId="0" borderId="0" xfId="0" applyFont="1" applyAlignment="1">
      <alignment horizontal="center" vertical="center" wrapText="1"/>
    </xf>
    <xf numFmtId="49" fontId="1" fillId="33" borderId="0" xfId="0" applyNumberFormat="1" applyFont="1" applyFill="1" applyAlignment="1">
      <alignment horizontal="right" vertical="center" wrapText="1"/>
    </xf>
    <xf numFmtId="0" fontId="1" fillId="33" borderId="0" xfId="0" applyFont="1" applyFill="1" applyAlignment="1">
      <alignment horizontal="right" vertical="center" wrapText="1"/>
    </xf>
    <xf numFmtId="0" fontId="1" fillId="0" borderId="0" xfId="0" applyFont="1" applyAlignment="1">
      <alignment vertical="center" wrapText="1"/>
    </xf>
    <xf numFmtId="0" fontId="1" fillId="0" borderId="10" xfId="0" applyFont="1" applyBorder="1" applyAlignment="1">
      <alignment horizontal="right" vertical="center"/>
    </xf>
    <xf numFmtId="1" fontId="8" fillId="0" borderId="10" xfId="0" applyNumberFormat="1" applyFont="1" applyBorder="1" applyAlignment="1">
      <alignment horizontal="center" vertical="center"/>
    </xf>
    <xf numFmtId="0" fontId="1" fillId="36" borderId="19" xfId="0" applyFont="1" applyFill="1" applyBorder="1" applyAlignment="1">
      <alignment horizontal="center" wrapText="1"/>
    </xf>
    <xf numFmtId="0" fontId="0" fillId="0" borderId="18" xfId="0"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13" xfId="0" applyFont="1" applyBorder="1" applyAlignment="1">
      <alignment horizontal="right" vertical="center"/>
    </xf>
    <xf numFmtId="0" fontId="1" fillId="0" borderId="12" xfId="0" applyFont="1" applyBorder="1" applyAlignment="1">
      <alignment horizontal="right" vertical="center"/>
    </xf>
    <xf numFmtId="2" fontId="8" fillId="0" borderId="10" xfId="0" applyNumberFormat="1" applyFont="1" applyBorder="1" applyAlignment="1">
      <alignment horizontal="center" vertical="center"/>
    </xf>
    <xf numFmtId="0" fontId="1" fillId="0" borderId="0" xfId="0" applyFont="1" applyBorder="1" applyAlignment="1">
      <alignment horizontal="center"/>
    </xf>
    <xf numFmtId="2" fontId="1" fillId="0" borderId="10" xfId="0" applyNumberFormat="1" applyFont="1" applyBorder="1" applyAlignment="1">
      <alignment horizontal="center"/>
    </xf>
    <xf numFmtId="0" fontId="0" fillId="0" borderId="10" xfId="0" applyBorder="1" applyAlignment="1">
      <alignment horizontal="center"/>
    </xf>
    <xf numFmtId="1" fontId="1" fillId="0" borderId="10" xfId="0" applyNumberFormat="1" applyFont="1" applyBorder="1" applyAlignment="1">
      <alignment horizontal="center"/>
    </xf>
    <xf numFmtId="0" fontId="1" fillId="36" borderId="0" xfId="0" applyFont="1" applyFill="1" applyBorder="1" applyAlignment="1">
      <alignment/>
    </xf>
    <xf numFmtId="0" fontId="1" fillId="0" borderId="13" xfId="0" applyFont="1" applyBorder="1" applyAlignment="1">
      <alignment horizontal="center"/>
    </xf>
    <xf numFmtId="0" fontId="0" fillId="36" borderId="10" xfId="0" applyFont="1" applyFill="1" applyBorder="1" applyAlignment="1">
      <alignment horizontal="center"/>
    </xf>
    <xf numFmtId="0" fontId="0" fillId="0" borderId="10" xfId="0" applyFont="1" applyBorder="1" applyAlignment="1">
      <alignment horizontal="center"/>
    </xf>
    <xf numFmtId="0" fontId="5" fillId="0" borderId="0"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1" fillId="0" borderId="10" xfId="0" applyFont="1" applyFill="1" applyBorder="1" applyAlignment="1">
      <alignment horizontal="right"/>
    </xf>
    <xf numFmtId="0" fontId="0" fillId="0" borderId="10" xfId="0" applyBorder="1" applyAlignment="1">
      <alignment horizontal="right"/>
    </xf>
    <xf numFmtId="0" fontId="0" fillId="0" borderId="10" xfId="0" applyFont="1" applyBorder="1" applyAlignment="1">
      <alignment horizontal="right"/>
    </xf>
    <xf numFmtId="0" fontId="1" fillId="36" borderId="10" xfId="0" applyFont="1" applyFill="1" applyBorder="1" applyAlignment="1">
      <alignment horizontal="center"/>
    </xf>
    <xf numFmtId="0" fontId="0" fillId="36" borderId="10" xfId="0" applyFill="1" applyBorder="1" applyAlignment="1">
      <alignment horizontal="center"/>
    </xf>
    <xf numFmtId="0" fontId="1" fillId="0" borderId="10" xfId="0" applyFont="1" applyFill="1" applyBorder="1" applyAlignment="1">
      <alignment horizontal="center"/>
    </xf>
    <xf numFmtId="2" fontId="0" fillId="0" borderId="10" xfId="0" applyNumberFormat="1" applyBorder="1" applyAlignment="1">
      <alignment horizontal="center"/>
    </xf>
    <xf numFmtId="0" fontId="1" fillId="36" borderId="10" xfId="0" applyFont="1" applyFill="1" applyBorder="1"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31">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34"/>
        </patternFill>
      </fill>
    </dxf>
    <dxf>
      <fill>
        <patternFill>
          <bgColor indexed="10"/>
        </patternFill>
      </fill>
    </dxf>
    <dxf>
      <fill>
        <patternFill>
          <bgColor indexed="52"/>
        </patternFill>
      </fill>
    </dxf>
    <dxf>
      <fill>
        <patternFill>
          <bgColor indexed="10"/>
        </patternFill>
      </fill>
      <border>
        <left/>
        <right/>
        <top/>
        <bottom/>
      </border>
    </dxf>
    <dxf>
      <fill>
        <patternFill>
          <bgColor indexed="13"/>
        </patternFill>
      </fill>
      <border>
        <left/>
        <right/>
        <top/>
        <bottom/>
      </border>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0"/>
        </patternFill>
      </fill>
      <border>
        <left/>
        <right/>
        <top/>
        <bottom/>
      </border>
    </dxf>
    <dxf>
      <fill>
        <patternFill>
          <bgColor indexed="13"/>
        </patternFill>
      </fill>
      <border>
        <left/>
        <right/>
        <top/>
        <bottom/>
      </border>
    </dxf>
    <dxf>
      <fill>
        <patternFill>
          <bgColor indexed="34"/>
        </patternFill>
      </fill>
    </dxf>
    <dxf>
      <fill>
        <patternFill>
          <bgColor indexed="10"/>
        </patternFill>
      </fill>
    </dxf>
    <dxf>
      <fill>
        <patternFill>
          <bgColor indexed="52"/>
        </patternFill>
      </fill>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34"/>
        </patternFill>
      </fill>
    </dxf>
    <dxf>
      <fill>
        <patternFill>
          <bgColor indexed="10"/>
        </patternFill>
      </fill>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ont>
        <color indexed="22"/>
      </font>
      <fill>
        <patternFill>
          <bgColor indexed="22"/>
        </patternFill>
      </fill>
    </dxf>
    <dxf>
      <fill>
        <patternFill>
          <bgColor indexed="46"/>
        </patternFill>
      </fill>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13"/>
        </patternFill>
      </fill>
    </dxf>
    <dxf>
      <fill>
        <patternFill patternType="solid">
          <fgColor indexed="10"/>
          <bgColor indexed="10"/>
        </patternFill>
      </fill>
    </dxf>
    <dxf>
      <fill>
        <patternFill patternType="solid">
          <fgColor indexed="65"/>
          <bgColor indexed="13"/>
        </patternFill>
      </fill>
    </dxf>
    <dxf>
      <fill>
        <patternFill>
          <bgColor indexed="34"/>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ont>
        <color indexed="22"/>
      </font>
      <fill>
        <patternFill>
          <bgColor indexed="22"/>
        </patternFill>
      </fill>
    </dxf>
    <dxf>
      <fill>
        <patternFill>
          <bgColor indexed="46"/>
        </patternFill>
      </fill>
    </dxf>
    <dxf>
      <fill>
        <patternFill>
          <bgColor rgb="FFFF000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Expositionspunkte!A1" /><Relationship Id="rId3" Type="http://schemas.openxmlformats.org/officeDocument/2006/relationships/hyperlink" Target="#HASB!A1" /><Relationship Id="rId4" Type="http://schemas.openxmlformats.org/officeDocument/2006/relationships/hyperlink" Target="#Info!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Beschleunigung!A1" /><Relationship Id="rId3" Type="http://schemas.openxmlformats.org/officeDocument/2006/relationships/hyperlink" Target="#HASB!A1" /><Relationship Id="rId4" Type="http://schemas.openxmlformats.org/officeDocument/2006/relationships/hyperlink" Target="#Info!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ASExp!A1" /><Relationship Id="rId3" Type="http://schemas.openxmlformats.org/officeDocument/2006/relationships/hyperlink" Target="#Beschleunigung!A1" /><Relationship Id="rId4" Type="http://schemas.openxmlformats.org/officeDocument/2006/relationships/hyperlink" Target="#Info!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ASB!A1" /><Relationship Id="rId3" Type="http://schemas.openxmlformats.org/officeDocument/2006/relationships/hyperlink" Target="#Beschleunigung!A1" /><Relationship Id="rId4" Type="http://schemas.openxmlformats.org/officeDocument/2006/relationships/hyperlink" Target="#Info!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hyperlink" Target="#Beschleunigung!A1" /><Relationship Id="rId5" Type="http://schemas.openxmlformats.org/officeDocument/2006/relationships/hyperlink" Target="#HASB!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1"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66675</xdr:colOff>
      <xdr:row>3</xdr:row>
      <xdr:rowOff>38100</xdr:rowOff>
    </xdr:from>
    <xdr:to>
      <xdr:col>10</xdr:col>
      <xdr:colOff>38100</xdr:colOff>
      <xdr:row>4</xdr:row>
      <xdr:rowOff>66675</xdr:rowOff>
    </xdr:to>
    <xdr:sp>
      <xdr:nvSpPr>
        <xdr:cNvPr id="2" name="Rechteck 2">
          <a:hlinkClick r:id="rId2"/>
        </xdr:cNvPr>
        <xdr:cNvSpPr>
          <a:spLocks/>
        </xdr:cNvSpPr>
      </xdr:nvSpPr>
      <xdr:spPr>
        <a:xfrm>
          <a:off x="4010025" y="523875"/>
          <a:ext cx="22574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3</xdr:row>
      <xdr:rowOff>38100</xdr:rowOff>
    </xdr:from>
    <xdr:to>
      <xdr:col>13</xdr:col>
      <xdr:colOff>752475</xdr:colOff>
      <xdr:row>4</xdr:row>
      <xdr:rowOff>85725</xdr:rowOff>
    </xdr:to>
    <xdr:sp>
      <xdr:nvSpPr>
        <xdr:cNvPr id="3" name="Rechteck 3">
          <a:hlinkClick r:id="rId3"/>
        </xdr:cNvPr>
        <xdr:cNvSpPr>
          <a:spLocks/>
        </xdr:cNvSpPr>
      </xdr:nvSpPr>
      <xdr:spPr>
        <a:xfrm>
          <a:off x="6381750" y="523875"/>
          <a:ext cx="2247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5</xdr:row>
      <xdr:rowOff>9525</xdr:rowOff>
    </xdr:from>
    <xdr:to>
      <xdr:col>14</xdr:col>
      <xdr:colOff>9525</xdr:colOff>
      <xdr:row>6</xdr:row>
      <xdr:rowOff>57150</xdr:rowOff>
    </xdr:to>
    <xdr:sp>
      <xdr:nvSpPr>
        <xdr:cNvPr id="4" name="Rechteck 4">
          <a:hlinkClick r:id="rId4"/>
        </xdr:cNvPr>
        <xdr:cNvSpPr>
          <a:spLocks/>
        </xdr:cNvSpPr>
      </xdr:nvSpPr>
      <xdr:spPr>
        <a:xfrm>
          <a:off x="6381750" y="819150"/>
          <a:ext cx="2266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2"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1</xdr:col>
      <xdr:colOff>85725</xdr:colOff>
      <xdr:row>0</xdr:row>
      <xdr:rowOff>19050</xdr:rowOff>
    </xdr:from>
    <xdr:to>
      <xdr:col>1</xdr:col>
      <xdr:colOff>733425</xdr:colOff>
      <xdr:row>3</xdr:row>
      <xdr:rowOff>57150</xdr:rowOff>
    </xdr:to>
    <xdr:pic>
      <xdr:nvPicPr>
        <xdr:cNvPr id="2" name="Picture 15"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66675</xdr:colOff>
      <xdr:row>3</xdr:row>
      <xdr:rowOff>9525</xdr:rowOff>
    </xdr:from>
    <xdr:to>
      <xdr:col>10</xdr:col>
      <xdr:colOff>47625</xdr:colOff>
      <xdr:row>4</xdr:row>
      <xdr:rowOff>76200</xdr:rowOff>
    </xdr:to>
    <xdr:sp>
      <xdr:nvSpPr>
        <xdr:cNvPr id="3" name="Rechteck 1">
          <a:hlinkClick r:id="rId2"/>
        </xdr:cNvPr>
        <xdr:cNvSpPr>
          <a:spLocks/>
        </xdr:cNvSpPr>
      </xdr:nvSpPr>
      <xdr:spPr>
        <a:xfrm>
          <a:off x="4010025" y="495300"/>
          <a:ext cx="22669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3</xdr:row>
      <xdr:rowOff>19050</xdr:rowOff>
    </xdr:from>
    <xdr:to>
      <xdr:col>13</xdr:col>
      <xdr:colOff>752475</xdr:colOff>
      <xdr:row>4</xdr:row>
      <xdr:rowOff>76200</xdr:rowOff>
    </xdr:to>
    <xdr:sp>
      <xdr:nvSpPr>
        <xdr:cNvPr id="4" name="Rechteck 2">
          <a:hlinkClick r:id="rId3"/>
        </xdr:cNvPr>
        <xdr:cNvSpPr>
          <a:spLocks/>
        </xdr:cNvSpPr>
      </xdr:nvSpPr>
      <xdr:spPr>
        <a:xfrm>
          <a:off x="6391275" y="504825"/>
          <a:ext cx="22383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5</xdr:row>
      <xdr:rowOff>0</xdr:rowOff>
    </xdr:from>
    <xdr:to>
      <xdr:col>14</xdr:col>
      <xdr:colOff>0</xdr:colOff>
      <xdr:row>6</xdr:row>
      <xdr:rowOff>57150</xdr:rowOff>
    </xdr:to>
    <xdr:sp>
      <xdr:nvSpPr>
        <xdr:cNvPr id="5" name="Rechteck 3">
          <a:hlinkClick r:id="rId4"/>
        </xdr:cNvPr>
        <xdr:cNvSpPr>
          <a:spLocks/>
        </xdr:cNvSpPr>
      </xdr:nvSpPr>
      <xdr:spPr>
        <a:xfrm>
          <a:off x="6372225" y="809625"/>
          <a:ext cx="22669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1"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66675</xdr:colOff>
      <xdr:row>3</xdr:row>
      <xdr:rowOff>9525</xdr:rowOff>
    </xdr:from>
    <xdr:to>
      <xdr:col>10</xdr:col>
      <xdr:colOff>28575</xdr:colOff>
      <xdr:row>4</xdr:row>
      <xdr:rowOff>66675</xdr:rowOff>
    </xdr:to>
    <xdr:sp>
      <xdr:nvSpPr>
        <xdr:cNvPr id="2" name="Rechteck 1">
          <a:hlinkClick r:id="rId2"/>
        </xdr:cNvPr>
        <xdr:cNvSpPr>
          <a:spLocks/>
        </xdr:cNvSpPr>
      </xdr:nvSpPr>
      <xdr:spPr>
        <a:xfrm>
          <a:off x="4010025" y="495300"/>
          <a:ext cx="22479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3</xdr:row>
      <xdr:rowOff>9525</xdr:rowOff>
    </xdr:from>
    <xdr:to>
      <xdr:col>14</xdr:col>
      <xdr:colOff>9525</xdr:colOff>
      <xdr:row>4</xdr:row>
      <xdr:rowOff>95250</xdr:rowOff>
    </xdr:to>
    <xdr:sp>
      <xdr:nvSpPr>
        <xdr:cNvPr id="3" name="Rechteck 2">
          <a:hlinkClick r:id="rId3"/>
        </xdr:cNvPr>
        <xdr:cNvSpPr>
          <a:spLocks/>
        </xdr:cNvSpPr>
      </xdr:nvSpPr>
      <xdr:spPr>
        <a:xfrm>
          <a:off x="6372225" y="495300"/>
          <a:ext cx="22764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4</xdr:row>
      <xdr:rowOff>152400</xdr:rowOff>
    </xdr:from>
    <xdr:to>
      <xdr:col>14</xdr:col>
      <xdr:colOff>9525</xdr:colOff>
      <xdr:row>6</xdr:row>
      <xdr:rowOff>57150</xdr:rowOff>
    </xdr:to>
    <xdr:sp>
      <xdr:nvSpPr>
        <xdr:cNvPr id="4" name="Rechteck 3">
          <a:hlinkClick r:id="rId4"/>
        </xdr:cNvPr>
        <xdr:cNvSpPr>
          <a:spLocks/>
        </xdr:cNvSpPr>
      </xdr:nvSpPr>
      <xdr:spPr>
        <a:xfrm>
          <a:off x="6372225" y="800100"/>
          <a:ext cx="22764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1"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47625</xdr:colOff>
      <xdr:row>3</xdr:row>
      <xdr:rowOff>9525</xdr:rowOff>
    </xdr:from>
    <xdr:to>
      <xdr:col>10</xdr:col>
      <xdr:colOff>38100</xdr:colOff>
      <xdr:row>4</xdr:row>
      <xdr:rowOff>76200</xdr:rowOff>
    </xdr:to>
    <xdr:sp>
      <xdr:nvSpPr>
        <xdr:cNvPr id="2" name="Rechteck 1">
          <a:hlinkClick r:id="rId2"/>
        </xdr:cNvPr>
        <xdr:cNvSpPr>
          <a:spLocks/>
        </xdr:cNvSpPr>
      </xdr:nvSpPr>
      <xdr:spPr>
        <a:xfrm>
          <a:off x="3990975" y="495300"/>
          <a:ext cx="22764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3</xdr:row>
      <xdr:rowOff>0</xdr:rowOff>
    </xdr:from>
    <xdr:to>
      <xdr:col>14</xdr:col>
      <xdr:colOff>0</xdr:colOff>
      <xdr:row>4</xdr:row>
      <xdr:rowOff>76200</xdr:rowOff>
    </xdr:to>
    <xdr:sp>
      <xdr:nvSpPr>
        <xdr:cNvPr id="3" name="Rechteck 2">
          <a:hlinkClick r:id="rId3"/>
        </xdr:cNvPr>
        <xdr:cNvSpPr>
          <a:spLocks/>
        </xdr:cNvSpPr>
      </xdr:nvSpPr>
      <xdr:spPr>
        <a:xfrm>
          <a:off x="6372225" y="485775"/>
          <a:ext cx="22669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4</xdr:row>
      <xdr:rowOff>142875</xdr:rowOff>
    </xdr:from>
    <xdr:to>
      <xdr:col>14</xdr:col>
      <xdr:colOff>0</xdr:colOff>
      <xdr:row>6</xdr:row>
      <xdr:rowOff>57150</xdr:rowOff>
    </xdr:to>
    <xdr:sp>
      <xdr:nvSpPr>
        <xdr:cNvPr id="4" name="Rechteck 3">
          <a:hlinkClick r:id="rId4"/>
        </xdr:cNvPr>
        <xdr:cNvSpPr>
          <a:spLocks/>
        </xdr:cNvSpPr>
      </xdr:nvSpPr>
      <xdr:spPr>
        <a:xfrm>
          <a:off x="6372225" y="790575"/>
          <a:ext cx="22669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28575</xdr:rowOff>
    </xdr:from>
    <xdr:to>
      <xdr:col>1</xdr:col>
      <xdr:colOff>628650</xdr:colOff>
      <xdr:row>3</xdr:row>
      <xdr:rowOff>28575</xdr:rowOff>
    </xdr:to>
    <xdr:pic>
      <xdr:nvPicPr>
        <xdr:cNvPr id="1" name="Picture 3" descr="Moewe"/>
        <xdr:cNvPicPr preferRelativeResize="1">
          <a:picLocks noChangeAspect="1"/>
        </xdr:cNvPicPr>
      </xdr:nvPicPr>
      <xdr:blipFill>
        <a:blip r:embed="rId1"/>
        <a:stretch>
          <a:fillRect/>
        </a:stretch>
      </xdr:blipFill>
      <xdr:spPr>
        <a:xfrm>
          <a:off x="742950" y="28575"/>
          <a:ext cx="647700" cy="485775"/>
        </a:xfrm>
        <a:prstGeom prst="rect">
          <a:avLst/>
        </a:prstGeom>
        <a:noFill/>
        <a:ln w="9525" cmpd="sng">
          <a:noFill/>
        </a:ln>
      </xdr:spPr>
    </xdr:pic>
    <xdr:clientData/>
  </xdr:twoCellAnchor>
  <xdr:twoCellAnchor>
    <xdr:from>
      <xdr:col>5</xdr:col>
      <xdr:colOff>476250</xdr:colOff>
      <xdr:row>46</xdr:row>
      <xdr:rowOff>47625</xdr:rowOff>
    </xdr:from>
    <xdr:to>
      <xdr:col>7</xdr:col>
      <xdr:colOff>266700</xdr:colOff>
      <xdr:row>61</xdr:row>
      <xdr:rowOff>85725</xdr:rowOff>
    </xdr:to>
    <xdr:pic>
      <xdr:nvPicPr>
        <xdr:cNvPr id="2" name="Picture 4"/>
        <xdr:cNvPicPr preferRelativeResize="1">
          <a:picLocks noChangeAspect="1"/>
        </xdr:cNvPicPr>
      </xdr:nvPicPr>
      <xdr:blipFill>
        <a:blip r:embed="rId2"/>
        <a:stretch>
          <a:fillRect/>
        </a:stretch>
      </xdr:blipFill>
      <xdr:spPr>
        <a:xfrm>
          <a:off x="4286250" y="7534275"/>
          <a:ext cx="1314450" cy="2466975"/>
        </a:xfrm>
        <a:prstGeom prst="rect">
          <a:avLst/>
        </a:prstGeom>
        <a:noFill/>
        <a:ln w="9525" cmpd="sng">
          <a:noFill/>
        </a:ln>
      </xdr:spPr>
    </xdr:pic>
    <xdr:clientData/>
  </xdr:twoCellAnchor>
  <xdr:twoCellAnchor>
    <xdr:from>
      <xdr:col>9</xdr:col>
      <xdr:colOff>600075</xdr:colOff>
      <xdr:row>49</xdr:row>
      <xdr:rowOff>133350</xdr:rowOff>
    </xdr:from>
    <xdr:to>
      <xdr:col>11</xdr:col>
      <xdr:colOff>371475</xdr:colOff>
      <xdr:row>57</xdr:row>
      <xdr:rowOff>19050</xdr:rowOff>
    </xdr:to>
    <xdr:pic>
      <xdr:nvPicPr>
        <xdr:cNvPr id="3" name="Picture 5"/>
        <xdr:cNvPicPr preferRelativeResize="1">
          <a:picLocks noChangeAspect="1"/>
        </xdr:cNvPicPr>
      </xdr:nvPicPr>
      <xdr:blipFill>
        <a:blip r:embed="rId3"/>
        <a:stretch>
          <a:fillRect/>
        </a:stretch>
      </xdr:blipFill>
      <xdr:spPr>
        <a:xfrm>
          <a:off x="7458075" y="8105775"/>
          <a:ext cx="1295400" cy="1181100"/>
        </a:xfrm>
        <a:prstGeom prst="rect">
          <a:avLst/>
        </a:prstGeom>
        <a:noFill/>
        <a:ln w="9525" cmpd="sng">
          <a:noFill/>
        </a:ln>
      </xdr:spPr>
    </xdr:pic>
    <xdr:clientData/>
  </xdr:twoCellAnchor>
  <xdr:twoCellAnchor>
    <xdr:from>
      <xdr:col>9</xdr:col>
      <xdr:colOff>228600</xdr:colOff>
      <xdr:row>1</xdr:row>
      <xdr:rowOff>104775</xdr:rowOff>
    </xdr:from>
    <xdr:to>
      <xdr:col>12</xdr:col>
      <xdr:colOff>247650</xdr:colOff>
      <xdr:row>3</xdr:row>
      <xdr:rowOff>19050</xdr:rowOff>
    </xdr:to>
    <xdr:sp>
      <xdr:nvSpPr>
        <xdr:cNvPr id="4" name="Rechteck 1">
          <a:hlinkClick r:id="rId4"/>
        </xdr:cNvPr>
        <xdr:cNvSpPr>
          <a:spLocks/>
        </xdr:cNvSpPr>
      </xdr:nvSpPr>
      <xdr:spPr>
        <a:xfrm>
          <a:off x="7086600" y="266700"/>
          <a:ext cx="23050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3</xdr:row>
      <xdr:rowOff>95250</xdr:rowOff>
    </xdr:from>
    <xdr:to>
      <xdr:col>12</xdr:col>
      <xdr:colOff>228600</xdr:colOff>
      <xdr:row>4</xdr:row>
      <xdr:rowOff>152400</xdr:rowOff>
    </xdr:to>
    <xdr:sp>
      <xdr:nvSpPr>
        <xdr:cNvPr id="5" name="Rechteck 2">
          <a:hlinkClick r:id="rId5"/>
        </xdr:cNvPr>
        <xdr:cNvSpPr>
          <a:spLocks/>
        </xdr:cNvSpPr>
      </xdr:nvSpPr>
      <xdr:spPr>
        <a:xfrm>
          <a:off x="7096125" y="581025"/>
          <a:ext cx="22764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590550</xdr:colOff>
      <xdr:row>1</xdr:row>
      <xdr:rowOff>219075</xdr:rowOff>
    </xdr:to>
    <xdr:pic>
      <xdr:nvPicPr>
        <xdr:cNvPr id="1" name="Picture 2" descr="Moewe"/>
        <xdr:cNvPicPr preferRelativeResize="1">
          <a:picLocks noChangeAspect="1"/>
        </xdr:cNvPicPr>
      </xdr:nvPicPr>
      <xdr:blipFill>
        <a:blip r:embed="rId1"/>
        <a:stretch>
          <a:fillRect/>
        </a:stretch>
      </xdr:blipFill>
      <xdr:spPr>
        <a:xfrm>
          <a:off x="76200" y="0"/>
          <a:ext cx="514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bb.osha.de/" TargetMode="External" /><Relationship Id="rId2" Type="http://schemas.openxmlformats.org/officeDocument/2006/relationships/hyperlink" Target="http://lasi.osha.de/" TargetMode="External" /><Relationship Id="rId3" Type="http://schemas.openxmlformats.org/officeDocument/2006/relationships/hyperlink" Target="http://www.las-bb.de/karla/" TargetMode="External" /><Relationship Id="rId4" Type="http://schemas.openxmlformats.org/officeDocument/2006/relationships/hyperlink" Target="http://www.las-bb.de/karla/" TargetMode="External" /><Relationship Id="rId5" Type="http://schemas.openxmlformats.org/officeDocument/2006/relationships/hyperlink" Target="http://sixcms.brandenburg.de/sixcms/detail.php/412680" TargetMode="External" /><Relationship Id="rId6" Type="http://schemas.openxmlformats.org/officeDocument/2006/relationships/hyperlink" Target="http://www.karla-info.de/start/" TargetMode="External" /><Relationship Id="rId7" Type="http://schemas.openxmlformats.org/officeDocument/2006/relationships/hyperlink" Target="https://www.bghm.de/arbeitsschuetzer/fachinformationen/laerm-und-vibrationen/vibrationen/" TargetMode="External" /><Relationship Id="rId8" Type="http://schemas.openxmlformats.org/officeDocument/2006/relationships/hyperlink" Target="http://arbeitsschutzverwaltung.brandenburg.de/cms/detail.php/bb1.c.380168.de" TargetMode="External" /><Relationship Id="rId9" Type="http://schemas.openxmlformats.org/officeDocument/2006/relationships/hyperlink" Target="http://www.las-bb.de/karla/" TargetMode="External" /><Relationship Id="rId10" Type="http://schemas.openxmlformats.org/officeDocument/2006/relationships/hyperlink" Target="http://www.baua.de/TRLV" TargetMode="External" /><Relationship Id="rId11" Type="http://schemas.openxmlformats.org/officeDocument/2006/relationships/vmlDrawing" Target="../drawings/vmlDrawing5.vml" /><Relationship Id="rId12" Type="http://schemas.openxmlformats.org/officeDocument/2006/relationships/drawing" Target="../drawings/drawing5.xm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AP401"/>
  <sheetViews>
    <sheetView showGridLines="0" showRowColHeaders="0" zoomScalePageLayoutView="0" workbookViewId="0" topLeftCell="A1">
      <selection activeCell="D12" sqref="D12"/>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57"/>
      <c r="C1" s="57"/>
      <c r="D1" s="216" t="s">
        <v>182</v>
      </c>
      <c r="E1" s="216"/>
      <c r="F1" s="216"/>
      <c r="G1" s="216"/>
      <c r="H1" s="216"/>
      <c r="I1" s="216"/>
      <c r="J1" s="216"/>
      <c r="K1" s="216"/>
      <c r="L1" s="217" t="s">
        <v>200</v>
      </c>
      <c r="M1" s="214"/>
      <c r="N1" s="214"/>
      <c r="O1" s="9"/>
      <c r="P1" s="9"/>
      <c r="Q1" s="9"/>
      <c r="R1" s="9"/>
      <c r="S1" s="9"/>
      <c r="T1" s="9"/>
      <c r="U1" s="9"/>
      <c r="V1" s="9"/>
      <c r="W1" s="9"/>
      <c r="X1" s="9"/>
      <c r="Y1" s="9"/>
      <c r="Z1" s="2"/>
      <c r="AA1" s="2"/>
      <c r="AB1" s="2"/>
      <c r="AC1" s="2"/>
      <c r="AD1" s="2"/>
      <c r="AE1" s="2"/>
      <c r="AF1" s="2"/>
      <c r="AG1" s="2"/>
      <c r="AH1" s="2"/>
      <c r="AI1" s="2"/>
      <c r="AJ1" s="2"/>
      <c r="AK1" s="2"/>
      <c r="AL1" s="2"/>
      <c r="AM1" s="2"/>
      <c r="AN1" s="2"/>
      <c r="AO1" s="2"/>
      <c r="AP1" s="2"/>
    </row>
    <row r="2" spans="2:42" ht="12.75" customHeight="1">
      <c r="B2" s="57"/>
      <c r="C2" s="57"/>
      <c r="D2" s="216"/>
      <c r="E2" s="216"/>
      <c r="F2" s="216"/>
      <c r="G2" s="216"/>
      <c r="H2" s="216"/>
      <c r="I2" s="216"/>
      <c r="J2" s="216"/>
      <c r="K2" s="216"/>
      <c r="L2" s="214"/>
      <c r="M2" s="214"/>
      <c r="N2" s="214"/>
      <c r="O2" s="9"/>
      <c r="P2" s="9"/>
      <c r="Q2" s="9"/>
      <c r="R2" s="9"/>
      <c r="S2" s="9"/>
      <c r="T2" s="9"/>
      <c r="U2" s="9"/>
      <c r="V2" s="9"/>
      <c r="W2" s="9"/>
      <c r="X2" s="9"/>
      <c r="Y2" s="9"/>
      <c r="Z2" s="2"/>
      <c r="AA2" s="2"/>
      <c r="AB2" s="2"/>
      <c r="AC2" s="2"/>
      <c r="AD2" s="2"/>
      <c r="AE2" s="2"/>
      <c r="AF2" s="2"/>
      <c r="AG2" s="2"/>
      <c r="AH2" s="2"/>
      <c r="AI2" s="2"/>
      <c r="AJ2" s="2"/>
      <c r="AK2" s="2"/>
      <c r="AL2" s="2"/>
      <c r="AM2" s="2"/>
      <c r="AN2" s="2"/>
      <c r="AO2" s="2"/>
      <c r="AP2" s="2"/>
    </row>
    <row r="3" spans="2:42" ht="12.75">
      <c r="B3" s="57"/>
      <c r="C3" s="57"/>
      <c r="D3" s="216"/>
      <c r="E3" s="216"/>
      <c r="F3" s="216"/>
      <c r="G3" s="216"/>
      <c r="H3" s="216"/>
      <c r="I3" s="216"/>
      <c r="J3" s="216"/>
      <c r="K3" s="216"/>
      <c r="L3" s="214"/>
      <c r="M3" s="214"/>
      <c r="N3" s="214"/>
      <c r="O3" s="9"/>
      <c r="P3" s="9"/>
      <c r="Q3" s="9"/>
      <c r="R3" s="9"/>
      <c r="S3" s="9"/>
      <c r="T3" s="9"/>
      <c r="U3" s="9"/>
      <c r="V3" s="9"/>
      <c r="W3" s="9"/>
      <c r="X3" s="9"/>
      <c r="Y3" s="9"/>
      <c r="Z3" s="2"/>
      <c r="AA3" s="2"/>
      <c r="AB3" s="2"/>
      <c r="AC3" s="2"/>
      <c r="AD3" s="2"/>
      <c r="AE3" s="2"/>
      <c r="AF3" s="2"/>
      <c r="AG3" s="2"/>
      <c r="AH3" s="2"/>
      <c r="AI3" s="2"/>
      <c r="AJ3" s="2"/>
      <c r="AK3" s="2"/>
      <c r="AL3" s="2"/>
      <c r="AM3" s="2"/>
      <c r="AN3" s="2"/>
      <c r="AO3" s="2"/>
      <c r="AP3" s="2"/>
    </row>
    <row r="4" spans="2:42" ht="12.75" customHeight="1">
      <c r="B4" s="57"/>
      <c r="C4" s="57"/>
      <c r="D4" s="188"/>
      <c r="E4" s="188"/>
      <c r="F4" s="188"/>
      <c r="G4" s="188"/>
      <c r="H4" s="188"/>
      <c r="I4" s="188"/>
      <c r="J4" s="188"/>
      <c r="K4" s="188"/>
      <c r="L4" s="57"/>
      <c r="M4" s="57"/>
      <c r="N4" s="57"/>
      <c r="O4" s="9"/>
      <c r="P4" s="9"/>
      <c r="Q4" s="9"/>
      <c r="R4" s="9"/>
      <c r="S4" s="9"/>
      <c r="T4" s="9"/>
      <c r="U4" s="9"/>
      <c r="V4" s="9"/>
      <c r="W4" s="9"/>
      <c r="X4" s="9"/>
      <c r="Y4" s="9"/>
      <c r="Z4" s="2"/>
      <c r="AA4" s="2"/>
      <c r="AB4" s="2"/>
      <c r="AC4" s="2"/>
      <c r="AD4" s="2"/>
      <c r="AE4" s="2"/>
      <c r="AF4" s="2"/>
      <c r="AG4" s="2"/>
      <c r="AH4" s="2"/>
      <c r="AI4" s="2"/>
      <c r="AJ4" s="2"/>
      <c r="AK4" s="2"/>
      <c r="AL4" s="2"/>
      <c r="AM4" s="2"/>
      <c r="AN4" s="2"/>
      <c r="AO4" s="2"/>
      <c r="AP4" s="2"/>
    </row>
    <row r="5" spans="2:42" ht="12.75" customHeight="1">
      <c r="B5" s="57"/>
      <c r="C5" s="57"/>
      <c r="D5" s="188"/>
      <c r="E5" s="188"/>
      <c r="F5" s="188"/>
      <c r="G5" s="188"/>
      <c r="H5" s="188"/>
      <c r="I5" s="188"/>
      <c r="J5" s="188"/>
      <c r="K5" s="188"/>
      <c r="L5" s="57"/>
      <c r="M5" s="57"/>
      <c r="N5" s="57"/>
      <c r="O5" s="9"/>
      <c r="P5" s="9"/>
      <c r="Q5" s="9"/>
      <c r="R5" s="9"/>
      <c r="S5" s="9"/>
      <c r="T5" s="9"/>
      <c r="U5" s="9"/>
      <c r="V5" s="9"/>
      <c r="W5" s="9"/>
      <c r="X5" s="9"/>
      <c r="Y5" s="9"/>
      <c r="Z5" s="2"/>
      <c r="AA5" s="2"/>
      <c r="AB5" s="2"/>
      <c r="AC5" s="2"/>
      <c r="AD5" s="2"/>
      <c r="AE5" s="2"/>
      <c r="AF5" s="2"/>
      <c r="AG5" s="2"/>
      <c r="AH5" s="2"/>
      <c r="AI5" s="2"/>
      <c r="AJ5" s="2"/>
      <c r="AK5" s="2"/>
      <c r="AL5" s="2"/>
      <c r="AM5" s="2"/>
      <c r="AN5" s="2"/>
      <c r="AO5" s="2"/>
      <c r="AP5" s="2"/>
    </row>
    <row r="6" spans="2:42" ht="12.75" customHeight="1">
      <c r="B6" s="2"/>
      <c r="C6" s="204" t="s">
        <v>175</v>
      </c>
      <c r="D6" s="205"/>
      <c r="E6" s="205"/>
      <c r="F6" s="205"/>
      <c r="G6" s="205"/>
      <c r="H6" s="57"/>
      <c r="I6" s="57"/>
      <c r="J6" s="57"/>
      <c r="K6" s="57"/>
      <c r="L6" s="58"/>
      <c r="M6" s="59"/>
      <c r="N6" s="57"/>
      <c r="O6" s="9"/>
      <c r="P6" s="60"/>
      <c r="Q6" s="9"/>
      <c r="R6" s="9"/>
      <c r="S6" s="9"/>
      <c r="T6" s="9"/>
      <c r="U6" s="9"/>
      <c r="V6" s="9"/>
      <c r="W6" s="9"/>
      <c r="X6" s="9"/>
      <c r="Y6" s="9"/>
      <c r="Z6" s="2"/>
      <c r="AA6" s="2"/>
      <c r="AB6" s="2"/>
      <c r="AC6" s="2"/>
      <c r="AD6" s="2"/>
      <c r="AE6" s="2"/>
      <c r="AF6" s="2"/>
      <c r="AG6" s="2"/>
      <c r="AH6" s="2"/>
      <c r="AI6" s="2"/>
      <c r="AJ6" s="2"/>
      <c r="AK6" s="2"/>
      <c r="AL6" s="2"/>
      <c r="AM6" s="2"/>
      <c r="AN6" s="2"/>
      <c r="AO6" s="2"/>
      <c r="AP6" s="2"/>
    </row>
    <row r="7" spans="2:42" ht="12.75" customHeight="1">
      <c r="B7" s="2"/>
      <c r="C7" s="205"/>
      <c r="D7" s="205"/>
      <c r="E7" s="205"/>
      <c r="F7" s="205"/>
      <c r="G7" s="205"/>
      <c r="H7" s="57"/>
      <c r="I7" s="57"/>
      <c r="J7" s="57"/>
      <c r="K7" s="57"/>
      <c r="L7" s="58"/>
      <c r="M7" s="59"/>
      <c r="N7" s="57"/>
      <c r="O7" s="9"/>
      <c r="P7" s="60"/>
      <c r="Q7" s="9"/>
      <c r="R7" s="9"/>
      <c r="S7" s="9"/>
      <c r="T7" s="9"/>
      <c r="U7" s="9"/>
      <c r="V7" s="9"/>
      <c r="W7" s="9"/>
      <c r="X7" s="9"/>
      <c r="Y7" s="9"/>
      <c r="Z7" s="2"/>
      <c r="AA7" s="2"/>
      <c r="AB7" s="2"/>
      <c r="AC7" s="2"/>
      <c r="AD7" s="2"/>
      <c r="AE7" s="2"/>
      <c r="AF7" s="2"/>
      <c r="AG7" s="2"/>
      <c r="AH7" s="2"/>
      <c r="AI7" s="2"/>
      <c r="AJ7" s="2"/>
      <c r="AK7" s="2"/>
      <c r="AL7" s="2"/>
      <c r="AM7" s="2"/>
      <c r="AN7" s="2"/>
      <c r="AO7" s="2"/>
      <c r="AP7" s="2"/>
    </row>
    <row r="8" spans="2:42" ht="12.75">
      <c r="B8" s="1"/>
      <c r="C8" s="205"/>
      <c r="D8" s="205"/>
      <c r="E8" s="205"/>
      <c r="F8" s="205"/>
      <c r="G8" s="205"/>
      <c r="H8" s="2"/>
      <c r="I8" s="1"/>
      <c r="J8" s="2"/>
      <c r="K8" s="2"/>
      <c r="L8" s="57"/>
      <c r="M8" s="59"/>
      <c r="N8" s="69"/>
      <c r="O8" s="9"/>
      <c r="P8" s="60"/>
      <c r="Q8" s="9"/>
      <c r="R8" s="9"/>
      <c r="S8" s="9"/>
      <c r="T8" s="9"/>
      <c r="U8" s="9"/>
      <c r="V8" s="9"/>
      <c r="W8" s="9"/>
      <c r="X8" s="9"/>
      <c r="Y8" s="9"/>
      <c r="Z8" s="2"/>
      <c r="AA8" s="2"/>
      <c r="AB8" s="2"/>
      <c r="AC8" s="2"/>
      <c r="AD8" s="2"/>
      <c r="AE8" s="2"/>
      <c r="AF8" s="2"/>
      <c r="AG8" s="2"/>
      <c r="AH8" s="2"/>
      <c r="AI8" s="2"/>
      <c r="AJ8" s="2"/>
      <c r="AK8" s="2"/>
      <c r="AL8" s="2"/>
      <c r="AM8" s="2"/>
      <c r="AN8" s="2"/>
      <c r="AO8" s="2"/>
      <c r="AP8" s="2"/>
    </row>
    <row r="9" spans="2:42" ht="12.75">
      <c r="B9" s="185" t="s">
        <v>24</v>
      </c>
      <c r="C9" s="205"/>
      <c r="D9" s="205"/>
      <c r="E9" s="205"/>
      <c r="F9" s="205"/>
      <c r="G9" s="205"/>
      <c r="H9" s="206" t="s">
        <v>144</v>
      </c>
      <c r="I9" s="205"/>
      <c r="J9" s="207"/>
      <c r="K9" s="2"/>
      <c r="L9" s="59"/>
      <c r="M9" s="59"/>
      <c r="N9" s="59"/>
      <c r="O9" s="9"/>
      <c r="P9" s="60"/>
      <c r="Q9" s="9"/>
      <c r="R9" s="60"/>
      <c r="S9" s="9"/>
      <c r="T9" s="9"/>
      <c r="U9" s="9"/>
      <c r="V9" s="9"/>
      <c r="W9" s="9"/>
      <c r="X9" s="9"/>
      <c r="Y9" s="9"/>
      <c r="Z9" s="2"/>
      <c r="AA9" s="2"/>
      <c r="AB9" s="2"/>
      <c r="AC9" s="2"/>
      <c r="AD9" s="2"/>
      <c r="AE9" s="2"/>
      <c r="AF9" s="2"/>
      <c r="AG9" s="2"/>
      <c r="AH9" s="2"/>
      <c r="AI9" s="2"/>
      <c r="AJ9" s="2"/>
      <c r="AK9" s="2"/>
      <c r="AL9" s="2"/>
      <c r="AM9" s="2"/>
      <c r="AN9" s="2"/>
      <c r="AO9" s="2"/>
      <c r="AP9" s="2"/>
    </row>
    <row r="10" spans="2:42" ht="12.75" customHeight="1">
      <c r="B10" s="186"/>
      <c r="C10" s="2"/>
      <c r="D10" s="187" t="s">
        <v>28</v>
      </c>
      <c r="E10" s="187" t="s">
        <v>18</v>
      </c>
      <c r="F10" s="187" t="s">
        <v>32</v>
      </c>
      <c r="G10" s="2"/>
      <c r="H10" s="187" t="s">
        <v>11</v>
      </c>
      <c r="I10" s="187" t="s">
        <v>12</v>
      </c>
      <c r="J10" s="183" t="s">
        <v>171</v>
      </c>
      <c r="K10" s="184"/>
      <c r="L10" s="184"/>
      <c r="M10" s="184"/>
      <c r="N10" s="184"/>
      <c r="O10" s="9"/>
      <c r="P10" s="60"/>
      <c r="Q10" s="9"/>
      <c r="R10" s="60"/>
      <c r="S10" s="9"/>
      <c r="T10" s="9"/>
      <c r="U10" s="9"/>
      <c r="V10" s="9"/>
      <c r="W10" s="9"/>
      <c r="X10" s="9"/>
      <c r="Y10" s="9"/>
      <c r="Z10" s="2"/>
      <c r="AA10" s="2"/>
      <c r="AB10" s="2"/>
      <c r="AC10" s="2"/>
      <c r="AD10" s="2"/>
      <c r="AE10" s="2"/>
      <c r="AF10" s="2"/>
      <c r="AG10" s="2"/>
      <c r="AH10" s="2"/>
      <c r="AI10" s="2"/>
      <c r="AJ10" s="2"/>
      <c r="AK10" s="2"/>
      <c r="AL10" s="2"/>
      <c r="AM10" s="2"/>
      <c r="AN10" s="2"/>
      <c r="AO10" s="2"/>
      <c r="AP10" s="2"/>
    </row>
    <row r="11" spans="2:42" ht="12.75" customHeight="1">
      <c r="B11" s="2"/>
      <c r="C11" s="2"/>
      <c r="D11" s="166"/>
      <c r="E11" s="223"/>
      <c r="F11" s="166"/>
      <c r="G11" s="2"/>
      <c r="H11" s="164"/>
      <c r="I11" s="164"/>
      <c r="J11" s="184"/>
      <c r="K11" s="184"/>
      <c r="L11" s="184"/>
      <c r="M11" s="184"/>
      <c r="N11" s="184"/>
      <c r="O11" s="9"/>
      <c r="P11" s="9"/>
      <c r="Q11" s="9"/>
      <c r="R11" s="60"/>
      <c r="S11" s="9"/>
      <c r="T11" s="9"/>
      <c r="U11" s="9"/>
      <c r="V11" s="9"/>
      <c r="W11" s="9"/>
      <c r="X11" s="9"/>
      <c r="Y11" s="9"/>
      <c r="Z11" s="2"/>
      <c r="AA11" s="2"/>
      <c r="AB11" s="2"/>
      <c r="AC11" s="2"/>
      <c r="AD11" s="2"/>
      <c r="AE11" s="2"/>
      <c r="AF11" s="2"/>
      <c r="AG11" s="2"/>
      <c r="AH11" s="2"/>
      <c r="AI11" s="2"/>
      <c r="AJ11" s="2"/>
      <c r="AK11" s="2"/>
      <c r="AL11" s="2"/>
      <c r="AM11" s="2"/>
      <c r="AN11" s="2"/>
      <c r="AO11" s="2"/>
      <c r="AP11" s="2"/>
    </row>
    <row r="12" spans="2:42" ht="12.75" customHeight="1">
      <c r="B12" s="12">
        <v>1</v>
      </c>
      <c r="C12" s="2"/>
      <c r="D12" s="42"/>
      <c r="E12" s="42"/>
      <c r="F12" s="42"/>
      <c r="G12" s="19"/>
      <c r="H12" s="43"/>
      <c r="I12" s="43"/>
      <c r="J12" s="9">
        <f>((H12)*60+I12)*60</f>
        <v>0</v>
      </c>
      <c r="K12" s="189"/>
      <c r="L12" s="191" t="s">
        <v>170</v>
      </c>
      <c r="M12" s="192"/>
      <c r="N12" s="193"/>
      <c r="O12" s="47"/>
      <c r="P12" s="47"/>
      <c r="Q12" s="47"/>
      <c r="R12" s="60"/>
      <c r="S12" s="9"/>
      <c r="T12" s="9"/>
      <c r="U12" s="9"/>
      <c r="V12" s="9"/>
      <c r="W12" s="9"/>
      <c r="X12" s="9"/>
      <c r="Y12" s="9"/>
      <c r="Z12" s="2"/>
      <c r="AA12" s="2"/>
      <c r="AB12" s="2"/>
      <c r="AC12" s="2"/>
      <c r="AD12" s="2"/>
      <c r="AE12" s="2"/>
      <c r="AF12" s="2"/>
      <c r="AG12" s="2"/>
      <c r="AH12" s="2"/>
      <c r="AI12" s="2"/>
      <c r="AJ12" s="2"/>
      <c r="AK12" s="2"/>
      <c r="AL12" s="2"/>
      <c r="AM12" s="2"/>
      <c r="AN12" s="2"/>
      <c r="AO12" s="2"/>
      <c r="AP12" s="2"/>
    </row>
    <row r="13" spans="2:42" ht="12.75">
      <c r="B13" s="12">
        <v>2</v>
      </c>
      <c r="C13" s="2"/>
      <c r="D13" s="42"/>
      <c r="E13" s="42"/>
      <c r="F13" s="42"/>
      <c r="G13" s="19"/>
      <c r="H13" s="43"/>
      <c r="I13" s="43"/>
      <c r="J13" s="9">
        <f>((H13)*60+I13)*60</f>
        <v>0</v>
      </c>
      <c r="K13" s="190"/>
      <c r="L13" s="194"/>
      <c r="M13" s="195"/>
      <c r="N13" s="196"/>
      <c r="O13" s="47"/>
      <c r="P13" s="47"/>
      <c r="Q13" s="47"/>
      <c r="R13" s="60"/>
      <c r="S13" s="9"/>
      <c r="T13" s="9"/>
      <c r="U13" s="9"/>
      <c r="V13" s="9"/>
      <c r="W13" s="9"/>
      <c r="X13" s="9"/>
      <c r="Y13" s="9"/>
      <c r="Z13" s="2"/>
      <c r="AA13" s="2"/>
      <c r="AB13" s="2"/>
      <c r="AC13" s="2"/>
      <c r="AD13" s="2"/>
      <c r="AE13" s="2"/>
      <c r="AF13" s="2"/>
      <c r="AG13" s="2"/>
      <c r="AH13" s="2"/>
      <c r="AI13" s="2"/>
      <c r="AJ13" s="2"/>
      <c r="AK13" s="2"/>
      <c r="AL13" s="2"/>
      <c r="AM13" s="2"/>
      <c r="AN13" s="2"/>
      <c r="AO13" s="2"/>
      <c r="AP13" s="2"/>
    </row>
    <row r="14" spans="2:42" ht="12.75" customHeight="1">
      <c r="B14" s="12">
        <v>3</v>
      </c>
      <c r="C14" s="2"/>
      <c r="D14" s="42"/>
      <c r="E14" s="42"/>
      <c r="F14" s="42"/>
      <c r="G14" s="19"/>
      <c r="H14" s="43"/>
      <c r="I14" s="43"/>
      <c r="J14" s="9">
        <f aca="true" t="shared" si="0" ref="J14:J19">((H14)*60+I14)*60</f>
        <v>0</v>
      </c>
      <c r="K14" s="197"/>
      <c r="L14" s="191" t="s">
        <v>185</v>
      </c>
      <c r="M14" s="192"/>
      <c r="N14" s="193"/>
      <c r="O14" s="47"/>
      <c r="P14" s="47"/>
      <c r="Q14" s="47"/>
      <c r="R14" s="60"/>
      <c r="S14" s="9"/>
      <c r="T14" s="9"/>
      <c r="U14" s="9"/>
      <c r="V14" s="9"/>
      <c r="W14" s="9"/>
      <c r="X14" s="9"/>
      <c r="Y14" s="9"/>
      <c r="Z14" s="2"/>
      <c r="AA14" s="2"/>
      <c r="AB14" s="2"/>
      <c r="AC14" s="2"/>
      <c r="AD14" s="2"/>
      <c r="AE14" s="2"/>
      <c r="AF14" s="2"/>
      <c r="AG14" s="2"/>
      <c r="AH14" s="2"/>
      <c r="AI14" s="2"/>
      <c r="AJ14" s="2"/>
      <c r="AK14" s="2"/>
      <c r="AL14" s="2"/>
      <c r="AM14" s="2"/>
      <c r="AN14" s="2"/>
      <c r="AO14" s="2"/>
      <c r="AP14" s="2"/>
    </row>
    <row r="15" spans="2:42" ht="12.75">
      <c r="B15" s="12">
        <v>4</v>
      </c>
      <c r="C15" s="2"/>
      <c r="D15" s="42"/>
      <c r="E15" s="42"/>
      <c r="F15" s="42"/>
      <c r="G15" s="19"/>
      <c r="H15" s="43"/>
      <c r="I15" s="43"/>
      <c r="J15" s="9">
        <f t="shared" si="0"/>
        <v>0</v>
      </c>
      <c r="K15" s="198"/>
      <c r="L15" s="194"/>
      <c r="M15" s="195"/>
      <c r="N15" s="196"/>
      <c r="O15" s="47"/>
      <c r="P15" s="47"/>
      <c r="Q15" s="47"/>
      <c r="R15" s="60"/>
      <c r="S15" s="9"/>
      <c r="T15" s="9"/>
      <c r="U15" s="9"/>
      <c r="V15" s="9"/>
      <c r="W15" s="9"/>
      <c r="X15" s="9"/>
      <c r="Y15" s="9"/>
      <c r="Z15" s="2"/>
      <c r="AA15" s="2"/>
      <c r="AB15" s="2"/>
      <c r="AC15" s="2"/>
      <c r="AD15" s="2"/>
      <c r="AE15" s="2"/>
      <c r="AF15" s="2"/>
      <c r="AG15" s="2"/>
      <c r="AH15" s="2"/>
      <c r="AI15" s="2"/>
      <c r="AJ15" s="2"/>
      <c r="AK15" s="2"/>
      <c r="AL15" s="2"/>
      <c r="AM15" s="2"/>
      <c r="AN15" s="2"/>
      <c r="AO15" s="2"/>
      <c r="AP15" s="2"/>
    </row>
    <row r="16" spans="2:42" ht="12.75">
      <c r="B16" s="12">
        <v>5</v>
      </c>
      <c r="C16" s="2"/>
      <c r="D16" s="42"/>
      <c r="E16" s="42"/>
      <c r="F16" s="42"/>
      <c r="G16" s="19"/>
      <c r="H16" s="43"/>
      <c r="I16" s="43"/>
      <c r="J16" s="9">
        <f>((H16)*60+I16)*60</f>
        <v>0</v>
      </c>
      <c r="K16" s="199"/>
      <c r="L16" s="191" t="s">
        <v>184</v>
      </c>
      <c r="M16" s="192"/>
      <c r="N16" s="193"/>
      <c r="O16" s="47"/>
      <c r="P16" s="47"/>
      <c r="Q16" s="47"/>
      <c r="R16" s="60"/>
      <c r="S16" s="9"/>
      <c r="T16" s="9"/>
      <c r="U16" s="9"/>
      <c r="V16" s="9"/>
      <c r="W16" s="9"/>
      <c r="X16" s="9"/>
      <c r="Y16" s="9"/>
      <c r="Z16" s="2"/>
      <c r="AA16" s="2"/>
      <c r="AB16" s="2"/>
      <c r="AC16" s="2"/>
      <c r="AD16" s="2"/>
      <c r="AE16" s="2"/>
      <c r="AF16" s="2"/>
      <c r="AG16" s="2"/>
      <c r="AH16" s="2"/>
      <c r="AI16" s="2"/>
      <c r="AJ16" s="2"/>
      <c r="AK16" s="2"/>
      <c r="AL16" s="2"/>
      <c r="AM16" s="2"/>
      <c r="AN16" s="2"/>
      <c r="AO16" s="2"/>
      <c r="AP16" s="2"/>
    </row>
    <row r="17" spans="2:42" ht="12.75">
      <c r="B17" s="12">
        <v>6</v>
      </c>
      <c r="C17" s="2"/>
      <c r="D17" s="42"/>
      <c r="E17" s="42"/>
      <c r="F17" s="42"/>
      <c r="G17" s="19"/>
      <c r="H17" s="43"/>
      <c r="I17" s="43"/>
      <c r="J17" s="9">
        <f t="shared" si="0"/>
        <v>0</v>
      </c>
      <c r="K17" s="200"/>
      <c r="L17" s="201"/>
      <c r="M17" s="202"/>
      <c r="N17" s="203"/>
      <c r="O17" s="47"/>
      <c r="P17" s="47"/>
      <c r="Q17" s="47"/>
      <c r="R17" s="60"/>
      <c r="S17" s="9"/>
      <c r="T17" s="9"/>
      <c r="U17" s="9"/>
      <c r="V17" s="9"/>
      <c r="W17" s="9"/>
      <c r="X17" s="9"/>
      <c r="Y17" s="9"/>
      <c r="Z17" s="2"/>
      <c r="AA17" s="2"/>
      <c r="AB17" s="2"/>
      <c r="AC17" s="2"/>
      <c r="AD17" s="2"/>
      <c r="AE17" s="2"/>
      <c r="AF17" s="2"/>
      <c r="AG17" s="2"/>
      <c r="AH17" s="2"/>
      <c r="AI17" s="2"/>
      <c r="AJ17" s="2"/>
      <c r="AK17" s="2"/>
      <c r="AL17" s="2"/>
      <c r="AM17" s="2"/>
      <c r="AN17" s="2"/>
      <c r="AO17" s="2"/>
      <c r="AP17" s="2"/>
    </row>
    <row r="18" spans="2:42" ht="12.75" customHeight="1">
      <c r="B18" s="12">
        <v>7</v>
      </c>
      <c r="C18" s="2"/>
      <c r="D18" s="42"/>
      <c r="E18" s="42"/>
      <c r="F18" s="42"/>
      <c r="G18" s="19"/>
      <c r="H18" s="43"/>
      <c r="I18" s="43"/>
      <c r="J18" s="9">
        <f t="shared" si="0"/>
        <v>0</v>
      </c>
      <c r="K18" s="200"/>
      <c r="L18" s="208" t="s">
        <v>174</v>
      </c>
      <c r="M18" s="202"/>
      <c r="N18" s="203"/>
      <c r="O18" s="47"/>
      <c r="P18" s="144"/>
      <c r="Q18" s="47"/>
      <c r="R18" s="60"/>
      <c r="S18" s="9"/>
      <c r="T18" s="9"/>
      <c r="U18" s="9"/>
      <c r="V18" s="9"/>
      <c r="W18" s="9"/>
      <c r="X18" s="9"/>
      <c r="Y18" s="9"/>
      <c r="Z18" s="2"/>
      <c r="AA18" s="2"/>
      <c r="AB18" s="2"/>
      <c r="AC18" s="2"/>
      <c r="AD18" s="2"/>
      <c r="AE18" s="2"/>
      <c r="AF18" s="2"/>
      <c r="AG18" s="2"/>
      <c r="AH18" s="2"/>
      <c r="AI18" s="2"/>
      <c r="AJ18" s="2"/>
      <c r="AK18" s="2"/>
      <c r="AL18" s="2"/>
      <c r="AM18" s="2"/>
      <c r="AN18" s="2"/>
      <c r="AO18" s="2"/>
      <c r="AP18" s="2"/>
    </row>
    <row r="19" spans="2:42" ht="12.75" customHeight="1">
      <c r="B19" s="12">
        <v>8</v>
      </c>
      <c r="C19" s="2"/>
      <c r="D19" s="42"/>
      <c r="E19" s="42"/>
      <c r="F19" s="42"/>
      <c r="G19" s="19"/>
      <c r="H19" s="43"/>
      <c r="I19" s="43"/>
      <c r="J19" s="9">
        <f t="shared" si="0"/>
        <v>0</v>
      </c>
      <c r="K19" s="218"/>
      <c r="L19" s="194"/>
      <c r="M19" s="195"/>
      <c r="N19" s="196"/>
      <c r="O19" s="47"/>
      <c r="P19" s="47"/>
      <c r="Q19" s="47"/>
      <c r="R19" s="60"/>
      <c r="S19" s="9"/>
      <c r="T19" s="9"/>
      <c r="U19" s="9"/>
      <c r="V19" s="9"/>
      <c r="W19" s="9"/>
      <c r="X19" s="9"/>
      <c r="Y19" s="9"/>
      <c r="Z19" s="2"/>
      <c r="AA19" s="2"/>
      <c r="AB19" s="2"/>
      <c r="AC19" s="2"/>
      <c r="AD19" s="2"/>
      <c r="AE19" s="2"/>
      <c r="AF19" s="2"/>
      <c r="AG19" s="2"/>
      <c r="AH19" s="2"/>
      <c r="AI19" s="2"/>
      <c r="AJ19" s="2"/>
      <c r="AK19" s="2"/>
      <c r="AL19" s="2"/>
      <c r="AM19" s="2"/>
      <c r="AN19" s="2"/>
      <c r="AO19" s="2"/>
      <c r="AP19" s="2"/>
    </row>
    <row r="20" spans="2:42" ht="16.5">
      <c r="B20" s="2"/>
      <c r="C20" s="16"/>
      <c r="D20" s="2"/>
      <c r="E20" s="2"/>
      <c r="F20" s="2"/>
      <c r="G20" s="2"/>
      <c r="H20" s="172" t="str">
        <f>IF(J20&gt;84600,"Zeit &gt; 24 h!"," ")</f>
        <v> </v>
      </c>
      <c r="I20" s="173"/>
      <c r="J20" s="48">
        <f>SUM(J12:J19)</f>
        <v>0</v>
      </c>
      <c r="K20" s="48"/>
      <c r="L20" s="5"/>
      <c r="M20" s="5"/>
      <c r="N20" s="2"/>
      <c r="O20" s="49"/>
      <c r="P20" s="49"/>
      <c r="Q20" s="49"/>
      <c r="R20" s="60"/>
      <c r="S20" s="9"/>
      <c r="T20" s="9"/>
      <c r="U20" s="9"/>
      <c r="V20" s="9"/>
      <c r="W20" s="9"/>
      <c r="X20" s="9"/>
      <c r="Y20" s="9"/>
      <c r="Z20" s="2"/>
      <c r="AA20" s="2"/>
      <c r="AB20" s="2"/>
      <c r="AC20" s="2"/>
      <c r="AD20" s="2"/>
      <c r="AE20" s="2"/>
      <c r="AF20" s="2"/>
      <c r="AG20" s="2"/>
      <c r="AH20" s="2"/>
      <c r="AI20" s="2"/>
      <c r="AJ20" s="2"/>
      <c r="AK20" s="2"/>
      <c r="AL20" s="2"/>
      <c r="AM20" s="2"/>
      <c r="AN20" s="2"/>
      <c r="AO20" s="2"/>
      <c r="AP20" s="2"/>
    </row>
    <row r="21" spans="2:42" ht="12.75">
      <c r="B21" s="2"/>
      <c r="C21" s="2"/>
      <c r="D21" s="2"/>
      <c r="E21" s="11"/>
      <c r="F21" s="11"/>
      <c r="G21" s="11"/>
      <c r="H21" s="11"/>
      <c r="I21" s="11"/>
      <c r="J21" s="11"/>
      <c r="K21" s="11"/>
      <c r="L21" s="11"/>
      <c r="M21" s="11"/>
      <c r="N21" s="18"/>
      <c r="O21" s="9"/>
      <c r="P21" s="9"/>
      <c r="Q21" s="9"/>
      <c r="R21" s="9"/>
      <c r="S21" s="9"/>
      <c r="T21" s="9"/>
      <c r="U21" s="9"/>
      <c r="V21" s="9"/>
      <c r="W21" s="9"/>
      <c r="X21" s="9"/>
      <c r="Y21" s="9"/>
      <c r="Z21" s="2"/>
      <c r="AA21" s="2"/>
      <c r="AB21" s="2"/>
      <c r="AC21" s="2"/>
      <c r="AD21" s="2"/>
      <c r="AE21" s="2"/>
      <c r="AF21" s="2"/>
      <c r="AG21" s="2"/>
      <c r="AH21" s="2"/>
      <c r="AI21" s="2"/>
      <c r="AJ21" s="2"/>
      <c r="AK21" s="2"/>
      <c r="AL21" s="2"/>
      <c r="AM21" s="2"/>
      <c r="AN21" s="2"/>
      <c r="AO21" s="2"/>
      <c r="AP21" s="2"/>
    </row>
    <row r="22" spans="2:42" ht="12.75">
      <c r="B22" s="2"/>
      <c r="C22" s="2"/>
      <c r="D22" s="2"/>
      <c r="E22" s="1" t="s">
        <v>16</v>
      </c>
      <c r="F22" s="2"/>
      <c r="G22" s="2"/>
      <c r="H22" s="2"/>
      <c r="I22" s="1"/>
      <c r="J22" s="2"/>
      <c r="K22" s="1" t="s">
        <v>179</v>
      </c>
      <c r="L22" s="2"/>
      <c r="M22" s="1"/>
      <c r="N22" s="2"/>
      <c r="O22" s="9"/>
      <c r="P22" s="9"/>
      <c r="Q22" s="9"/>
      <c r="R22" s="9"/>
      <c r="S22" s="9"/>
      <c r="T22" s="60" t="s">
        <v>19</v>
      </c>
      <c r="U22" s="9"/>
      <c r="V22" s="9"/>
      <c r="W22" s="9"/>
      <c r="X22" s="9"/>
      <c r="Y22" s="9"/>
      <c r="Z22" s="2"/>
      <c r="AA22" s="2"/>
      <c r="AB22" s="2"/>
      <c r="AC22" s="2"/>
      <c r="AD22" s="2"/>
      <c r="AE22" s="2"/>
      <c r="AF22" s="2"/>
      <c r="AG22" s="2"/>
      <c r="AH22" s="2"/>
      <c r="AI22" s="2"/>
      <c r="AJ22" s="2"/>
      <c r="AK22" s="2"/>
      <c r="AL22" s="2"/>
      <c r="AM22" s="2"/>
      <c r="AN22" s="2"/>
      <c r="AO22" s="2"/>
      <c r="AP22" s="2"/>
    </row>
    <row r="23" spans="2:42" ht="14.25">
      <c r="B23" s="185" t="s">
        <v>24</v>
      </c>
      <c r="C23" s="2"/>
      <c r="D23" s="1"/>
      <c r="E23" s="1" t="s">
        <v>15</v>
      </c>
      <c r="F23" s="2"/>
      <c r="G23" s="2"/>
      <c r="H23" s="2"/>
      <c r="I23" s="1" t="s">
        <v>27</v>
      </c>
      <c r="J23" s="1"/>
      <c r="K23" s="2"/>
      <c r="L23" s="2"/>
      <c r="M23" s="1" t="s">
        <v>96</v>
      </c>
      <c r="N23" s="2"/>
      <c r="O23" s="9"/>
      <c r="P23" s="9"/>
      <c r="Q23" s="9"/>
      <c r="R23" s="9"/>
      <c r="S23" s="60"/>
      <c r="T23" s="60" t="s">
        <v>20</v>
      </c>
      <c r="U23" s="9"/>
      <c r="V23" s="9"/>
      <c r="W23" s="9"/>
      <c r="X23" s="9"/>
      <c r="Y23" s="9"/>
      <c r="Z23" s="2"/>
      <c r="AA23" s="2"/>
      <c r="AB23" s="2"/>
      <c r="AC23" s="2"/>
      <c r="AD23" s="2"/>
      <c r="AE23" s="2"/>
      <c r="AF23" s="2"/>
      <c r="AG23" s="2"/>
      <c r="AH23" s="2"/>
      <c r="AI23" s="2"/>
      <c r="AJ23" s="2"/>
      <c r="AK23" s="2"/>
      <c r="AL23" s="2"/>
      <c r="AM23" s="2"/>
      <c r="AN23" s="2"/>
      <c r="AO23" s="2"/>
      <c r="AP23" s="2"/>
    </row>
    <row r="24" spans="2:42" ht="12.75" customHeight="1">
      <c r="B24" s="186"/>
      <c r="C24" s="2"/>
      <c r="D24" s="187" t="s">
        <v>33</v>
      </c>
      <c r="E24" s="187" t="s">
        <v>34</v>
      </c>
      <c r="F24" s="187" t="s">
        <v>35</v>
      </c>
      <c r="G24" s="9" t="s">
        <v>21</v>
      </c>
      <c r="H24" s="187" t="s">
        <v>11</v>
      </c>
      <c r="I24" s="187" t="s">
        <v>12</v>
      </c>
      <c r="J24" s="163" t="s">
        <v>23</v>
      </c>
      <c r="K24" s="9" t="s">
        <v>21</v>
      </c>
      <c r="L24" s="187" t="s">
        <v>11</v>
      </c>
      <c r="M24" s="187" t="s">
        <v>12</v>
      </c>
      <c r="N24" s="163" t="s">
        <v>23</v>
      </c>
      <c r="O24" s="60"/>
      <c r="P24" s="60"/>
      <c r="Q24" s="9"/>
      <c r="R24" s="9"/>
      <c r="S24" s="161" t="s">
        <v>29</v>
      </c>
      <c r="T24" s="161" t="s">
        <v>30</v>
      </c>
      <c r="U24" s="161" t="s">
        <v>31</v>
      </c>
      <c r="V24" s="9"/>
      <c r="W24" s="9"/>
      <c r="X24" s="9"/>
      <c r="Y24" s="9"/>
      <c r="Z24" s="2"/>
      <c r="AA24" s="2"/>
      <c r="AB24" s="2"/>
      <c r="AC24" s="2"/>
      <c r="AD24" s="2"/>
      <c r="AE24" s="2"/>
      <c r="AF24" s="2"/>
      <c r="AG24" s="2"/>
      <c r="AH24" s="2"/>
      <c r="AI24" s="2"/>
      <c r="AJ24" s="2"/>
      <c r="AK24" s="2"/>
      <c r="AL24" s="2"/>
      <c r="AM24" s="2"/>
      <c r="AN24" s="2"/>
      <c r="AO24" s="2"/>
      <c r="AP24" s="2"/>
    </row>
    <row r="25" spans="2:42" ht="12.75" customHeight="1">
      <c r="B25" s="2"/>
      <c r="C25" s="2"/>
      <c r="D25" s="166"/>
      <c r="E25" s="166"/>
      <c r="F25" s="166"/>
      <c r="G25" s="9" t="s">
        <v>22</v>
      </c>
      <c r="H25" s="164"/>
      <c r="I25" s="164"/>
      <c r="J25" s="164"/>
      <c r="K25" s="9" t="s">
        <v>22</v>
      </c>
      <c r="L25" s="164"/>
      <c r="M25" s="164"/>
      <c r="N25" s="164"/>
      <c r="O25" s="9"/>
      <c r="P25" s="9"/>
      <c r="Q25" s="9"/>
      <c r="R25" s="9"/>
      <c r="S25" s="162"/>
      <c r="T25" s="162"/>
      <c r="U25" s="162"/>
      <c r="V25" s="9"/>
      <c r="W25" s="9"/>
      <c r="X25" s="9"/>
      <c r="Y25" s="9"/>
      <c r="Z25" s="2"/>
      <c r="AA25" s="2"/>
      <c r="AB25" s="2"/>
      <c r="AC25" s="2"/>
      <c r="AD25" s="2"/>
      <c r="AE25" s="2"/>
      <c r="AF25" s="2"/>
      <c r="AG25" s="2"/>
      <c r="AH25" s="2"/>
      <c r="AI25" s="2"/>
      <c r="AJ25" s="2"/>
      <c r="AK25" s="2"/>
      <c r="AL25" s="2"/>
      <c r="AM25" s="2"/>
      <c r="AN25" s="2"/>
      <c r="AO25" s="2"/>
      <c r="AP25" s="2"/>
    </row>
    <row r="26" spans="2:42" ht="12.75">
      <c r="B26" s="12">
        <v>1</v>
      </c>
      <c r="C26" s="9" t="str">
        <f aca="true" t="shared" si="1" ref="C26:C33">IF(F12&lt;=0," ",1.4375*F26)</f>
        <v> </v>
      </c>
      <c r="D26" s="8" t="str">
        <f aca="true" t="shared" si="2" ref="D26:F33">IF(OR(D12&lt;=0,$J12&lt;=0,$J12&gt;86400)," ",D12*($J12/28800)^0.5)</f>
        <v> </v>
      </c>
      <c r="E26" s="8" t="str">
        <f t="shared" si="2"/>
        <v> </v>
      </c>
      <c r="F26" s="8" t="str">
        <f t="shared" si="2"/>
        <v> </v>
      </c>
      <c r="G26" s="9" t="str">
        <f aca="true" t="shared" si="3" ref="G26:G33">IF(AND(D12&lt;=0,E12&lt;=0,F12&lt;=0)," ",(8*0.5*0.5/MAXA(S26,T26,U26)^2))</f>
        <v> </v>
      </c>
      <c r="H26" s="10" t="str">
        <f aca="true" t="shared" si="4" ref="H26:H33">IF(AND(D12&lt;=0,E12&lt;=0,F12&lt;=0)," ",IF(G26&gt;=12,"&gt;12",TRUNC(G26)))</f>
        <v> </v>
      </c>
      <c r="I26" s="10" t="str">
        <f aca="true" t="shared" si="5" ref="I26:I33">IF(AND(D12&lt;=0,E12&lt;=0,F12&lt;=0)," ",(IF(G26&gt;=12,"",(G26-H26)*60)))</f>
        <v> </v>
      </c>
      <c r="J26" s="10" t="str">
        <f>IF(AND((S26)=" ",(T26)=" ",(U26)=" ")," ",IF(MAX(S26,T26,U26)=MAX(S26,T26),IF(MAX(S26,T26)=S26,"x","y"),"z"))</f>
        <v> </v>
      </c>
      <c r="K26" s="9" t="str">
        <f aca="true" t="shared" si="6" ref="K26:K33">IF(AND(D12&lt;=0,E12&lt;=0,F12&lt;=0)," ",(8*1.15*1.15/MAXA(S26,T26,R26)^2))</f>
        <v> </v>
      </c>
      <c r="L26" s="10" t="str">
        <f aca="true" t="shared" si="7" ref="L26:L33">IF(AND(D12&lt;=0,E12&lt;=0,F12&lt;=0)," ",IF(K26&gt;=12,"&gt;12",TRUNC(K26)))</f>
        <v> </v>
      </c>
      <c r="M26" s="10" t="str">
        <f aca="true" t="shared" si="8" ref="M26:M33">IF(AND(D12&lt;=0,E12&lt;=0,F12&lt;=0)," ",(IF(L26&gt;=12,"",(K26-L26)*60)))</f>
        <v> </v>
      </c>
      <c r="N26" s="10" t="str">
        <f>IF(AND((S26)=" ",(T26)=" ",(U26)=" ")," ",IF(MAX(S26,T26,R26)=MAX(S26,T26),IF(MAX(S26,T26)=S26,"x","y"),"z"))</f>
        <v> </v>
      </c>
      <c r="O26" s="47">
        <f>IF(ISTEXT(D26),0,1.4*D26)</f>
        <v>0</v>
      </c>
      <c r="P26" s="47">
        <f>IF(ISTEXT(E26),0,1.4*E26)</f>
        <v>0</v>
      </c>
      <c r="Q26" s="47">
        <f>IF(ISTEXT(F26),0,F26)</f>
        <v>0</v>
      </c>
      <c r="R26" s="9" t="str">
        <f aca="true" t="shared" si="9" ref="R26:R33">IF(F12&lt;=0," ",1.4375*U26)</f>
        <v> </v>
      </c>
      <c r="S26" s="61" t="str">
        <f>IF(D12&lt;=0," ",1.4*D12)</f>
        <v> </v>
      </c>
      <c r="T26" s="61" t="str">
        <f>IF(E12&lt;=0," ",1.4*E12)</f>
        <v> </v>
      </c>
      <c r="U26" s="61" t="str">
        <f>IF(F12&lt;=0," ",F12)</f>
        <v> </v>
      </c>
      <c r="V26" s="47"/>
      <c r="W26" s="9"/>
      <c r="X26" s="9"/>
      <c r="Y26" s="9"/>
      <c r="Z26" s="2"/>
      <c r="AA26" s="2"/>
      <c r="AB26" s="2"/>
      <c r="AC26" s="2"/>
      <c r="AD26" s="2"/>
      <c r="AE26" s="2"/>
      <c r="AF26" s="2"/>
      <c r="AG26" s="2"/>
      <c r="AH26" s="2"/>
      <c r="AI26" s="2"/>
      <c r="AJ26" s="2"/>
      <c r="AK26" s="2"/>
      <c r="AL26" s="2"/>
      <c r="AM26" s="2"/>
      <c r="AN26" s="2"/>
      <c r="AO26" s="2"/>
      <c r="AP26" s="2"/>
    </row>
    <row r="27" spans="2:42" ht="12.75">
      <c r="B27" s="12">
        <v>2</v>
      </c>
      <c r="C27" s="9" t="str">
        <f t="shared" si="1"/>
        <v> </v>
      </c>
      <c r="D27" s="8" t="str">
        <f t="shared" si="2"/>
        <v> </v>
      </c>
      <c r="E27" s="8" t="str">
        <f t="shared" si="2"/>
        <v> </v>
      </c>
      <c r="F27" s="8" t="str">
        <f t="shared" si="2"/>
        <v> </v>
      </c>
      <c r="G27" s="9" t="str">
        <f t="shared" si="3"/>
        <v> </v>
      </c>
      <c r="H27" s="10" t="str">
        <f t="shared" si="4"/>
        <v> </v>
      </c>
      <c r="I27" s="10" t="str">
        <f t="shared" si="5"/>
        <v> </v>
      </c>
      <c r="J27" s="10" t="str">
        <f aca="true" t="shared" si="10" ref="J27:J33">IF(AND((S27)=" ",(T27)=" ",(U27)=" ")," ",IF(MAX(S27,T27,U27)=MAX(S27,T27),IF(MAX(S27,T27)=S27,"x","y"),"z"))</f>
        <v> </v>
      </c>
      <c r="K27" s="9" t="str">
        <f t="shared" si="6"/>
        <v> </v>
      </c>
      <c r="L27" s="10" t="str">
        <f t="shared" si="7"/>
        <v> </v>
      </c>
      <c r="M27" s="10" t="str">
        <f t="shared" si="8"/>
        <v> </v>
      </c>
      <c r="N27" s="10" t="str">
        <f aca="true" t="shared" si="11" ref="N27:N33">IF(AND((S27)=" ",(T27)=" ",(U27)=" ")," ",IF(MAX(S27,T27,R27)=MAX(S27,T27),IF(MAX(S27,T27)=S27,"x","y"),"z"))</f>
        <v> </v>
      </c>
      <c r="O27" s="47">
        <f aca="true" t="shared" si="12" ref="O27:O32">IF(ISTEXT(D27),0,1.4*D27)</f>
        <v>0</v>
      </c>
      <c r="P27" s="47">
        <f aca="true" t="shared" si="13" ref="P27:P33">IF(ISTEXT(E27),0,1.4*E27)</f>
        <v>0</v>
      </c>
      <c r="Q27" s="47">
        <f aca="true" t="shared" si="14" ref="Q27:Q33">IF(ISTEXT(F27),0,F27)</f>
        <v>0</v>
      </c>
      <c r="R27" s="9" t="str">
        <f t="shared" si="9"/>
        <v> </v>
      </c>
      <c r="S27" s="61" t="str">
        <f aca="true" t="shared" si="15" ref="S27:S33">IF(D13&lt;=0," ",1.4*D13)</f>
        <v> </v>
      </c>
      <c r="T27" s="61" t="str">
        <f aca="true" t="shared" si="16" ref="T27:T33">IF(E13&lt;=0," ",1.4*E13)</f>
        <v> </v>
      </c>
      <c r="U27" s="61" t="str">
        <f aca="true" t="shared" si="17" ref="U27:U33">IF(F13&lt;=0," ",F13)</f>
        <v> </v>
      </c>
      <c r="V27" s="47"/>
      <c r="W27" s="9"/>
      <c r="X27" s="9"/>
      <c r="Y27" s="9"/>
      <c r="Z27" s="2"/>
      <c r="AA27" s="2"/>
      <c r="AB27" s="2"/>
      <c r="AC27" s="2"/>
      <c r="AD27" s="2"/>
      <c r="AE27" s="2"/>
      <c r="AF27" s="2"/>
      <c r="AG27" s="2"/>
      <c r="AH27" s="2"/>
      <c r="AI27" s="2"/>
      <c r="AJ27" s="2"/>
      <c r="AK27" s="2"/>
      <c r="AL27" s="2"/>
      <c r="AM27" s="2"/>
      <c r="AN27" s="2"/>
      <c r="AO27" s="2"/>
      <c r="AP27" s="2"/>
    </row>
    <row r="28" spans="2:42" ht="12.75">
      <c r="B28" s="12">
        <v>3</v>
      </c>
      <c r="C28" s="9" t="str">
        <f t="shared" si="1"/>
        <v> </v>
      </c>
      <c r="D28" s="8" t="str">
        <f t="shared" si="2"/>
        <v> </v>
      </c>
      <c r="E28" s="8" t="str">
        <f t="shared" si="2"/>
        <v> </v>
      </c>
      <c r="F28" s="8" t="str">
        <f t="shared" si="2"/>
        <v> </v>
      </c>
      <c r="G28" s="9" t="str">
        <f t="shared" si="3"/>
        <v> </v>
      </c>
      <c r="H28" s="10" t="str">
        <f t="shared" si="4"/>
        <v> </v>
      </c>
      <c r="I28" s="10" t="str">
        <f t="shared" si="5"/>
        <v> </v>
      </c>
      <c r="J28" s="10" t="str">
        <f t="shared" si="10"/>
        <v> </v>
      </c>
      <c r="K28" s="9" t="str">
        <f t="shared" si="6"/>
        <v> </v>
      </c>
      <c r="L28" s="10" t="str">
        <f t="shared" si="7"/>
        <v> </v>
      </c>
      <c r="M28" s="10" t="str">
        <f t="shared" si="8"/>
        <v> </v>
      </c>
      <c r="N28" s="10" t="str">
        <f t="shared" si="11"/>
        <v> </v>
      </c>
      <c r="O28" s="47">
        <f t="shared" si="12"/>
        <v>0</v>
      </c>
      <c r="P28" s="47">
        <f t="shared" si="13"/>
        <v>0</v>
      </c>
      <c r="Q28" s="47">
        <f t="shared" si="14"/>
        <v>0</v>
      </c>
      <c r="R28" s="9" t="str">
        <f t="shared" si="9"/>
        <v> </v>
      </c>
      <c r="S28" s="61" t="str">
        <f t="shared" si="15"/>
        <v> </v>
      </c>
      <c r="T28" s="61" t="str">
        <f t="shared" si="16"/>
        <v> </v>
      </c>
      <c r="U28" s="61" t="str">
        <f t="shared" si="17"/>
        <v> </v>
      </c>
      <c r="V28" s="47"/>
      <c r="W28" s="9"/>
      <c r="X28" s="9"/>
      <c r="Y28" s="9"/>
      <c r="Z28" s="2"/>
      <c r="AA28" s="2"/>
      <c r="AB28" s="2"/>
      <c r="AC28" s="2"/>
      <c r="AD28" s="2"/>
      <c r="AE28" s="2"/>
      <c r="AF28" s="2"/>
      <c r="AG28" s="2"/>
      <c r="AH28" s="2"/>
      <c r="AI28" s="2"/>
      <c r="AJ28" s="2"/>
      <c r="AK28" s="2"/>
      <c r="AL28" s="2"/>
      <c r="AM28" s="2"/>
      <c r="AN28" s="2"/>
      <c r="AO28" s="2"/>
      <c r="AP28" s="2"/>
    </row>
    <row r="29" spans="2:42" ht="12.75">
      <c r="B29" s="12">
        <v>4</v>
      </c>
      <c r="C29" s="9" t="str">
        <f t="shared" si="1"/>
        <v> </v>
      </c>
      <c r="D29" s="8" t="str">
        <f t="shared" si="2"/>
        <v> </v>
      </c>
      <c r="E29" s="8" t="str">
        <f t="shared" si="2"/>
        <v> </v>
      </c>
      <c r="F29" s="8" t="str">
        <f t="shared" si="2"/>
        <v> </v>
      </c>
      <c r="G29" s="9" t="str">
        <f t="shared" si="3"/>
        <v> </v>
      </c>
      <c r="H29" s="10" t="str">
        <f t="shared" si="4"/>
        <v> </v>
      </c>
      <c r="I29" s="10" t="str">
        <f t="shared" si="5"/>
        <v> </v>
      </c>
      <c r="J29" s="10" t="str">
        <f t="shared" si="10"/>
        <v> </v>
      </c>
      <c r="K29" s="9" t="str">
        <f t="shared" si="6"/>
        <v> </v>
      </c>
      <c r="L29" s="10" t="str">
        <f t="shared" si="7"/>
        <v> </v>
      </c>
      <c r="M29" s="10" t="str">
        <f t="shared" si="8"/>
        <v> </v>
      </c>
      <c r="N29" s="10" t="str">
        <f t="shared" si="11"/>
        <v> </v>
      </c>
      <c r="O29" s="47">
        <f t="shared" si="12"/>
        <v>0</v>
      </c>
      <c r="P29" s="47">
        <f t="shared" si="13"/>
        <v>0</v>
      </c>
      <c r="Q29" s="47">
        <f t="shared" si="14"/>
        <v>0</v>
      </c>
      <c r="R29" s="9" t="str">
        <f t="shared" si="9"/>
        <v> </v>
      </c>
      <c r="S29" s="61" t="str">
        <f t="shared" si="15"/>
        <v> </v>
      </c>
      <c r="T29" s="61" t="str">
        <f t="shared" si="16"/>
        <v> </v>
      </c>
      <c r="U29" s="61" t="str">
        <f t="shared" si="17"/>
        <v> </v>
      </c>
      <c r="V29" s="47"/>
      <c r="W29" s="9"/>
      <c r="X29" s="9"/>
      <c r="Y29" s="9"/>
      <c r="Z29" s="2"/>
      <c r="AA29" s="2"/>
      <c r="AB29" s="2"/>
      <c r="AC29" s="2"/>
      <c r="AD29" s="2"/>
      <c r="AE29" s="2"/>
      <c r="AF29" s="2"/>
      <c r="AG29" s="2"/>
      <c r="AH29" s="2"/>
      <c r="AI29" s="2"/>
      <c r="AJ29" s="2"/>
      <c r="AK29" s="2"/>
      <c r="AL29" s="2"/>
      <c r="AM29" s="2"/>
      <c r="AN29" s="2"/>
      <c r="AO29" s="2"/>
      <c r="AP29" s="2"/>
    </row>
    <row r="30" spans="2:42" ht="12.75">
      <c r="B30" s="12">
        <v>5</v>
      </c>
      <c r="C30" s="9" t="str">
        <f t="shared" si="1"/>
        <v> </v>
      </c>
      <c r="D30" s="8" t="str">
        <f t="shared" si="2"/>
        <v> </v>
      </c>
      <c r="E30" s="8" t="str">
        <f t="shared" si="2"/>
        <v> </v>
      </c>
      <c r="F30" s="8" t="str">
        <f t="shared" si="2"/>
        <v> </v>
      </c>
      <c r="G30" s="9" t="str">
        <f t="shared" si="3"/>
        <v> </v>
      </c>
      <c r="H30" s="10" t="str">
        <f t="shared" si="4"/>
        <v> </v>
      </c>
      <c r="I30" s="10" t="str">
        <f t="shared" si="5"/>
        <v> </v>
      </c>
      <c r="J30" s="10" t="str">
        <f t="shared" si="10"/>
        <v> </v>
      </c>
      <c r="K30" s="9" t="str">
        <f t="shared" si="6"/>
        <v> </v>
      </c>
      <c r="L30" s="10" t="str">
        <f t="shared" si="7"/>
        <v> </v>
      </c>
      <c r="M30" s="10" t="str">
        <f t="shared" si="8"/>
        <v> </v>
      </c>
      <c r="N30" s="10" t="str">
        <f t="shared" si="11"/>
        <v> </v>
      </c>
      <c r="O30" s="47">
        <f t="shared" si="12"/>
        <v>0</v>
      </c>
      <c r="P30" s="47">
        <f t="shared" si="13"/>
        <v>0</v>
      </c>
      <c r="Q30" s="47">
        <f t="shared" si="14"/>
        <v>0</v>
      </c>
      <c r="R30" s="9" t="str">
        <f t="shared" si="9"/>
        <v> </v>
      </c>
      <c r="S30" s="61" t="str">
        <f t="shared" si="15"/>
        <v> </v>
      </c>
      <c r="T30" s="61" t="str">
        <f t="shared" si="16"/>
        <v> </v>
      </c>
      <c r="U30" s="61" t="str">
        <f t="shared" si="17"/>
        <v> </v>
      </c>
      <c r="V30" s="47"/>
      <c r="W30" s="9"/>
      <c r="X30" s="9"/>
      <c r="Y30" s="9"/>
      <c r="Z30" s="2"/>
      <c r="AA30" s="2"/>
      <c r="AB30" s="2"/>
      <c r="AC30" s="2"/>
      <c r="AD30" s="2"/>
      <c r="AE30" s="2"/>
      <c r="AF30" s="2"/>
      <c r="AG30" s="2"/>
      <c r="AH30" s="2"/>
      <c r="AI30" s="2"/>
      <c r="AJ30" s="2"/>
      <c r="AK30" s="2"/>
      <c r="AL30" s="2"/>
      <c r="AM30" s="2"/>
      <c r="AN30" s="2"/>
      <c r="AO30" s="2"/>
      <c r="AP30" s="2"/>
    </row>
    <row r="31" spans="2:42" ht="12.75">
      <c r="B31" s="12">
        <v>6</v>
      </c>
      <c r="C31" s="9" t="str">
        <f t="shared" si="1"/>
        <v> </v>
      </c>
      <c r="D31" s="8" t="str">
        <f t="shared" si="2"/>
        <v> </v>
      </c>
      <c r="E31" s="8" t="str">
        <f t="shared" si="2"/>
        <v> </v>
      </c>
      <c r="F31" s="8" t="str">
        <f t="shared" si="2"/>
        <v> </v>
      </c>
      <c r="G31" s="9" t="str">
        <f t="shared" si="3"/>
        <v> </v>
      </c>
      <c r="H31" s="10" t="str">
        <f t="shared" si="4"/>
        <v> </v>
      </c>
      <c r="I31" s="10" t="str">
        <f t="shared" si="5"/>
        <v> </v>
      </c>
      <c r="J31" s="10" t="str">
        <f t="shared" si="10"/>
        <v> </v>
      </c>
      <c r="K31" s="9" t="str">
        <f t="shared" si="6"/>
        <v> </v>
      </c>
      <c r="L31" s="10" t="str">
        <f t="shared" si="7"/>
        <v> </v>
      </c>
      <c r="M31" s="10" t="str">
        <f t="shared" si="8"/>
        <v> </v>
      </c>
      <c r="N31" s="10" t="str">
        <f t="shared" si="11"/>
        <v> </v>
      </c>
      <c r="O31" s="47">
        <f t="shared" si="12"/>
        <v>0</v>
      </c>
      <c r="P31" s="47">
        <f t="shared" si="13"/>
        <v>0</v>
      </c>
      <c r="Q31" s="47">
        <f t="shared" si="14"/>
        <v>0</v>
      </c>
      <c r="R31" s="9" t="str">
        <f t="shared" si="9"/>
        <v> </v>
      </c>
      <c r="S31" s="61" t="str">
        <f t="shared" si="15"/>
        <v> </v>
      </c>
      <c r="T31" s="61" t="str">
        <f t="shared" si="16"/>
        <v> </v>
      </c>
      <c r="U31" s="61" t="str">
        <f t="shared" si="17"/>
        <v> </v>
      </c>
      <c r="V31" s="47"/>
      <c r="W31" s="9"/>
      <c r="X31" s="9"/>
      <c r="Y31" s="9"/>
      <c r="Z31" s="2"/>
      <c r="AA31" s="2"/>
      <c r="AB31" s="2"/>
      <c r="AC31" s="2"/>
      <c r="AD31" s="2"/>
      <c r="AE31" s="2"/>
      <c r="AF31" s="2"/>
      <c r="AG31" s="2"/>
      <c r="AH31" s="2"/>
      <c r="AI31" s="2"/>
      <c r="AJ31" s="2"/>
      <c r="AK31" s="2"/>
      <c r="AL31" s="2"/>
      <c r="AM31" s="2"/>
      <c r="AN31" s="2"/>
      <c r="AO31" s="2"/>
      <c r="AP31" s="2"/>
    </row>
    <row r="32" spans="2:42" ht="12.75">
      <c r="B32" s="12">
        <v>7</v>
      </c>
      <c r="C32" s="9" t="str">
        <f t="shared" si="1"/>
        <v> </v>
      </c>
      <c r="D32" s="8" t="str">
        <f t="shared" si="2"/>
        <v> </v>
      </c>
      <c r="E32" s="8" t="str">
        <f t="shared" si="2"/>
        <v> </v>
      </c>
      <c r="F32" s="8" t="str">
        <f t="shared" si="2"/>
        <v> </v>
      </c>
      <c r="G32" s="9" t="str">
        <f t="shared" si="3"/>
        <v> </v>
      </c>
      <c r="H32" s="10" t="str">
        <f t="shared" si="4"/>
        <v> </v>
      </c>
      <c r="I32" s="10" t="str">
        <f t="shared" si="5"/>
        <v> </v>
      </c>
      <c r="J32" s="10" t="str">
        <f t="shared" si="10"/>
        <v> </v>
      </c>
      <c r="K32" s="9" t="str">
        <f t="shared" si="6"/>
        <v> </v>
      </c>
      <c r="L32" s="10" t="str">
        <f t="shared" si="7"/>
        <v> </v>
      </c>
      <c r="M32" s="10" t="str">
        <f t="shared" si="8"/>
        <v> </v>
      </c>
      <c r="N32" s="10" t="str">
        <f t="shared" si="11"/>
        <v> </v>
      </c>
      <c r="O32" s="47">
        <f t="shared" si="12"/>
        <v>0</v>
      </c>
      <c r="P32" s="47">
        <f t="shared" si="13"/>
        <v>0</v>
      </c>
      <c r="Q32" s="47">
        <f t="shared" si="14"/>
        <v>0</v>
      </c>
      <c r="R32" s="9" t="str">
        <f t="shared" si="9"/>
        <v> </v>
      </c>
      <c r="S32" s="61" t="str">
        <f t="shared" si="15"/>
        <v> </v>
      </c>
      <c r="T32" s="61" t="str">
        <f t="shared" si="16"/>
        <v> </v>
      </c>
      <c r="U32" s="61" t="str">
        <f t="shared" si="17"/>
        <v> </v>
      </c>
      <c r="V32" s="47"/>
      <c r="W32" s="9"/>
      <c r="X32" s="9"/>
      <c r="Y32" s="9"/>
      <c r="Z32" s="2"/>
      <c r="AA32" s="2"/>
      <c r="AB32" s="2"/>
      <c r="AC32" s="2"/>
      <c r="AD32" s="2"/>
      <c r="AE32" s="2"/>
      <c r="AF32" s="2"/>
      <c r="AG32" s="2"/>
      <c r="AH32" s="2"/>
      <c r="AI32" s="2"/>
      <c r="AJ32" s="2"/>
      <c r="AK32" s="2"/>
      <c r="AL32" s="2"/>
      <c r="AM32" s="2"/>
      <c r="AN32" s="2"/>
      <c r="AO32" s="2"/>
      <c r="AP32" s="2"/>
    </row>
    <row r="33" spans="2:42" ht="12.75" customHeight="1">
      <c r="B33" s="12">
        <v>8</v>
      </c>
      <c r="C33" s="9" t="str">
        <f t="shared" si="1"/>
        <v> </v>
      </c>
      <c r="D33" s="8" t="str">
        <f t="shared" si="2"/>
        <v> </v>
      </c>
      <c r="E33" s="8" t="str">
        <f t="shared" si="2"/>
        <v> </v>
      </c>
      <c r="F33" s="8" t="str">
        <f t="shared" si="2"/>
        <v> </v>
      </c>
      <c r="G33" s="9" t="str">
        <f t="shared" si="3"/>
        <v> </v>
      </c>
      <c r="H33" s="10" t="str">
        <f t="shared" si="4"/>
        <v> </v>
      </c>
      <c r="I33" s="10" t="str">
        <f t="shared" si="5"/>
        <v> </v>
      </c>
      <c r="J33" s="10" t="str">
        <f t="shared" si="10"/>
        <v> </v>
      </c>
      <c r="K33" s="9" t="str">
        <f t="shared" si="6"/>
        <v> </v>
      </c>
      <c r="L33" s="10" t="str">
        <f t="shared" si="7"/>
        <v> </v>
      </c>
      <c r="M33" s="10" t="str">
        <f t="shared" si="8"/>
        <v> </v>
      </c>
      <c r="N33" s="10" t="str">
        <f t="shared" si="11"/>
        <v> </v>
      </c>
      <c r="O33" s="47">
        <f>IF(ISTEXT(D33),0,1.4*D33)</f>
        <v>0</v>
      </c>
      <c r="P33" s="47">
        <f t="shared" si="13"/>
        <v>0</v>
      </c>
      <c r="Q33" s="47">
        <f t="shared" si="14"/>
        <v>0</v>
      </c>
      <c r="R33" s="9" t="str">
        <f t="shared" si="9"/>
        <v> </v>
      </c>
      <c r="S33" s="61" t="str">
        <f t="shared" si="15"/>
        <v> </v>
      </c>
      <c r="T33" s="61" t="str">
        <f t="shared" si="16"/>
        <v> </v>
      </c>
      <c r="U33" s="61" t="str">
        <f t="shared" si="17"/>
        <v> </v>
      </c>
      <c r="V33" s="47"/>
      <c r="W33" s="9"/>
      <c r="X33" s="9"/>
      <c r="Y33" s="9"/>
      <c r="Z33" s="2"/>
      <c r="AA33" s="2"/>
      <c r="AB33" s="2"/>
      <c r="AC33" s="2"/>
      <c r="AD33" s="2"/>
      <c r="AE33" s="2"/>
      <c r="AF33" s="2"/>
      <c r="AG33" s="2"/>
      <c r="AH33" s="2"/>
      <c r="AI33" s="2"/>
      <c r="AJ33" s="2"/>
      <c r="AK33" s="2"/>
      <c r="AL33" s="2"/>
      <c r="AM33" s="2"/>
      <c r="AN33" s="2"/>
      <c r="AO33" s="2"/>
      <c r="AP33" s="2"/>
    </row>
    <row r="34" spans="2:42" ht="12.75" customHeight="1">
      <c r="B34" s="2"/>
      <c r="C34" s="2"/>
      <c r="D34" s="2"/>
      <c r="E34" s="2"/>
      <c r="F34" s="2"/>
      <c r="G34" s="2"/>
      <c r="H34" s="2"/>
      <c r="I34" s="2"/>
      <c r="J34" s="2"/>
      <c r="K34" s="2"/>
      <c r="L34" s="2"/>
      <c r="M34" s="2"/>
      <c r="N34" s="2"/>
      <c r="O34" s="49">
        <f>SQRT(SUMSQ(O26:O33))</f>
        <v>0</v>
      </c>
      <c r="P34" s="49">
        <f>SQRT(SUMSQ(P26:P33))</f>
        <v>0</v>
      </c>
      <c r="Q34" s="49">
        <f>SQRT(SUMSQ(Q26:Q33))</f>
        <v>0</v>
      </c>
      <c r="R34" s="9"/>
      <c r="S34" s="9"/>
      <c r="T34" s="9"/>
      <c r="U34" s="49"/>
      <c r="V34" s="49"/>
      <c r="W34" s="9"/>
      <c r="X34" s="9"/>
      <c r="Y34" s="9"/>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2"/>
      <c r="H35" s="2"/>
      <c r="I35" s="2"/>
      <c r="J35" s="180" t="s">
        <v>130</v>
      </c>
      <c r="K35" s="237"/>
      <c r="L35" s="237"/>
      <c r="M35" s="237"/>
      <c r="N35" s="237"/>
      <c r="O35" s="9"/>
      <c r="P35" s="9"/>
      <c r="Q35" s="9"/>
      <c r="R35" s="9"/>
      <c r="S35" s="9"/>
      <c r="T35" s="9"/>
      <c r="U35" s="9"/>
      <c r="V35" s="9"/>
      <c r="W35" s="9"/>
      <c r="X35" s="9"/>
      <c r="Y35" s="9"/>
      <c r="Z35" s="2"/>
      <c r="AA35" s="2"/>
      <c r="AB35" s="2"/>
      <c r="AC35" s="2"/>
      <c r="AD35" s="2"/>
      <c r="AE35" s="2"/>
      <c r="AF35" s="2"/>
      <c r="AG35" s="2"/>
      <c r="AH35" s="2"/>
      <c r="AI35" s="2"/>
      <c r="AJ35" s="2"/>
      <c r="AK35" s="2"/>
      <c r="AL35" s="2"/>
      <c r="AM35" s="2"/>
      <c r="AN35" s="2"/>
      <c r="AO35" s="2"/>
      <c r="AP35" s="2"/>
    </row>
    <row r="36" spans="2:42" ht="12.75" customHeight="1">
      <c r="B36" s="2"/>
      <c r="C36" s="2"/>
      <c r="D36" s="3"/>
      <c r="E36" s="1"/>
      <c r="F36" s="2"/>
      <c r="G36" s="2"/>
      <c r="H36" s="2"/>
      <c r="I36" s="2"/>
      <c r="J36" s="237"/>
      <c r="K36" s="237"/>
      <c r="L36" s="237"/>
      <c r="M36" s="237"/>
      <c r="N36" s="237"/>
      <c r="O36" s="9"/>
      <c r="P36" s="9"/>
      <c r="Q36" s="9"/>
      <c r="R36" s="9"/>
      <c r="S36" s="9"/>
      <c r="T36" s="9"/>
      <c r="U36" s="9"/>
      <c r="V36" s="9"/>
      <c r="W36" s="9"/>
      <c r="X36" s="9"/>
      <c r="Y36" s="9"/>
      <c r="Z36" s="2"/>
      <c r="AA36" s="2"/>
      <c r="AB36" s="2"/>
      <c r="AC36" s="2"/>
      <c r="AD36" s="2"/>
      <c r="AE36" s="2"/>
      <c r="AF36" s="2"/>
      <c r="AG36" s="2"/>
      <c r="AH36" s="2"/>
      <c r="AI36" s="2"/>
      <c r="AJ36" s="2"/>
      <c r="AK36" s="2"/>
      <c r="AL36" s="2"/>
      <c r="AM36" s="2"/>
      <c r="AN36" s="2"/>
      <c r="AO36" s="2"/>
      <c r="AP36" s="2"/>
    </row>
    <row r="37" spans="2:42" ht="12.75">
      <c r="B37" s="2"/>
      <c r="C37" s="2"/>
      <c r="D37" s="3"/>
      <c r="E37" s="1" t="s">
        <v>13</v>
      </c>
      <c r="F37" s="2"/>
      <c r="G37" s="2"/>
      <c r="H37" s="2"/>
      <c r="I37" s="2"/>
      <c r="J37" s="237"/>
      <c r="K37" s="237"/>
      <c r="L37" s="237"/>
      <c r="M37" s="237"/>
      <c r="N37" s="237"/>
      <c r="O37" s="9"/>
      <c r="P37" s="9"/>
      <c r="Q37" s="9"/>
      <c r="R37" s="9"/>
      <c r="S37" s="9"/>
      <c r="T37" s="9"/>
      <c r="U37" s="9"/>
      <c r="V37" s="9"/>
      <c r="W37" s="9"/>
      <c r="X37" s="9"/>
      <c r="Y37" s="9"/>
      <c r="Z37" s="2"/>
      <c r="AA37" s="2"/>
      <c r="AB37" s="2"/>
      <c r="AC37" s="2"/>
      <c r="AD37" s="2"/>
      <c r="AE37" s="2"/>
      <c r="AF37" s="2"/>
      <c r="AG37" s="2"/>
      <c r="AH37" s="2"/>
      <c r="AI37" s="2"/>
      <c r="AJ37" s="2"/>
      <c r="AK37" s="2"/>
      <c r="AL37" s="2"/>
      <c r="AM37" s="2"/>
      <c r="AN37" s="2"/>
      <c r="AO37" s="2"/>
      <c r="AP37" s="2"/>
    </row>
    <row r="38" spans="2:42" ht="15.75" customHeight="1">
      <c r="B38" s="185" t="s">
        <v>24</v>
      </c>
      <c r="C38" s="2"/>
      <c r="D38" s="2"/>
      <c r="E38" s="1" t="s">
        <v>14</v>
      </c>
      <c r="F38" s="5"/>
      <c r="G38" s="176" t="s">
        <v>165</v>
      </c>
      <c r="H38" s="177"/>
      <c r="I38" s="177"/>
      <c r="J38" s="170" t="str">
        <f>IF(N(J40)&lt;=0,"?  ist",IF(J40=L40," x  ist",IF(J40=M40," y  ist",IF(OR(J40=N40,J40=O41*Q40)," z  ist",))))</f>
        <v>?  ist</v>
      </c>
      <c r="K38" s="131"/>
      <c r="L38" s="165" t="s">
        <v>119</v>
      </c>
      <c r="M38" s="165" t="s">
        <v>120</v>
      </c>
      <c r="N38" s="165" t="s">
        <v>121</v>
      </c>
      <c r="O38" s="9"/>
      <c r="P38" s="9"/>
      <c r="Q38" s="9"/>
      <c r="R38" s="9"/>
      <c r="S38" s="9"/>
      <c r="T38" s="9"/>
      <c r="U38" s="9"/>
      <c r="V38" s="9"/>
      <c r="W38" s="9"/>
      <c r="X38" s="9"/>
      <c r="Y38" s="9"/>
      <c r="Z38" s="2"/>
      <c r="AA38" s="2"/>
      <c r="AB38" s="2"/>
      <c r="AC38" s="2"/>
      <c r="AD38" s="2"/>
      <c r="AE38" s="2"/>
      <c r="AF38" s="2"/>
      <c r="AG38" s="2"/>
      <c r="AH38" s="2"/>
      <c r="AI38" s="2"/>
      <c r="AJ38" s="2"/>
      <c r="AK38" s="2"/>
      <c r="AL38" s="2"/>
      <c r="AM38" s="2"/>
      <c r="AN38" s="2"/>
      <c r="AO38" s="2"/>
      <c r="AP38" s="2"/>
    </row>
    <row r="39" spans="2:42" ht="14.25" customHeight="1">
      <c r="B39" s="186"/>
      <c r="C39" s="2"/>
      <c r="D39" s="187" t="s">
        <v>110</v>
      </c>
      <c r="E39" s="187" t="s">
        <v>111</v>
      </c>
      <c r="F39" s="187" t="s">
        <v>112</v>
      </c>
      <c r="G39" s="177"/>
      <c r="H39" s="177"/>
      <c r="I39" s="177"/>
      <c r="J39" s="171"/>
      <c r="K39" s="131"/>
      <c r="L39" s="166"/>
      <c r="M39" s="166"/>
      <c r="N39" s="166"/>
      <c r="O39" s="9"/>
      <c r="P39" s="9"/>
      <c r="Q39" s="9"/>
      <c r="R39" s="9"/>
      <c r="S39" s="9"/>
      <c r="T39" s="9"/>
      <c r="U39" s="9"/>
      <c r="V39" s="9"/>
      <c r="W39" s="9"/>
      <c r="X39" s="9"/>
      <c r="Y39" s="9"/>
      <c r="Z39" s="2"/>
      <c r="AA39" s="2"/>
      <c r="AB39" s="2"/>
      <c r="AC39" s="2"/>
      <c r="AD39" s="2"/>
      <c r="AE39" s="2"/>
      <c r="AF39" s="2"/>
      <c r="AG39" s="2"/>
      <c r="AH39" s="2"/>
      <c r="AI39" s="2"/>
      <c r="AJ39" s="2"/>
      <c r="AK39" s="2"/>
      <c r="AL39" s="2"/>
      <c r="AM39" s="2"/>
      <c r="AN39" s="2"/>
      <c r="AO39" s="2"/>
      <c r="AP39" s="2"/>
    </row>
    <row r="40" spans="2:42" ht="12.75" customHeight="1">
      <c r="B40" s="2"/>
      <c r="C40" s="2"/>
      <c r="D40" s="166"/>
      <c r="E40" s="166"/>
      <c r="F40" s="166"/>
      <c r="G40" s="174" t="s">
        <v>161</v>
      </c>
      <c r="H40" s="165"/>
      <c r="I40" s="175"/>
      <c r="J40" s="167" t="str">
        <f>IF(AND(MAXA(L40,M40)&gt;0.5,N40&gt;0.5),IF(MAXA(O40,P40,Q40)&lt;=0," ",O41*MAXA(O40,P40,Q40)),IF(MAXA(L40,M40,N40)&lt;=0," ",MAXA(L40,M40,N40)))</f>
        <v> </v>
      </c>
      <c r="K40" s="142"/>
      <c r="L40" s="167" t="str">
        <f>IF(OR($O$34=0,$J$20&gt;86400)," ",$O$34)</f>
        <v> </v>
      </c>
      <c r="M40" s="167" t="str">
        <f>IF(OR($P$34=0,$J$20&gt;86400)," ",$P$34)</f>
        <v> </v>
      </c>
      <c r="N40" s="167" t="str">
        <f>IF(OR($Q$34=0,$J$20&gt;86400)," ",$Q$34)</f>
        <v> </v>
      </c>
      <c r="O40" s="9" t="str">
        <f>IF(OR($O$34=0,$J$20&gt;86400)," ",$O$34/1.15)</f>
        <v> </v>
      </c>
      <c r="P40" s="9" t="str">
        <f>IF(OR($P$34=0,$J$20&gt;86400)," ",$P$34/1.15)</f>
        <v> </v>
      </c>
      <c r="Q40" s="9" t="str">
        <f>IF(OR($Q$34=0,$J$20&gt;86400)," ",$Q$34/0.8)</f>
        <v> </v>
      </c>
      <c r="R40" s="9"/>
      <c r="S40" s="9"/>
      <c r="T40" s="9"/>
      <c r="U40" s="49"/>
      <c r="V40" s="47"/>
      <c r="W40" s="9"/>
      <c r="X40" s="9"/>
      <c r="Y40" s="9"/>
      <c r="Z40" s="2"/>
      <c r="AA40" s="2"/>
      <c r="AB40" s="2"/>
      <c r="AC40" s="2"/>
      <c r="AD40" s="2"/>
      <c r="AE40" s="2"/>
      <c r="AF40" s="2"/>
      <c r="AG40" s="2"/>
      <c r="AH40" s="2"/>
      <c r="AI40" s="2"/>
      <c r="AJ40" s="2"/>
      <c r="AK40" s="2"/>
      <c r="AL40" s="2"/>
      <c r="AM40" s="2"/>
      <c r="AN40" s="2"/>
      <c r="AO40" s="2"/>
      <c r="AP40" s="2"/>
    </row>
    <row r="41" spans="2:42" ht="12.75" customHeight="1">
      <c r="B41" s="12">
        <v>1</v>
      </c>
      <c r="C41" s="2"/>
      <c r="D41" s="10" t="str">
        <f aca="true" t="shared" si="18" ref="D41:D48">IF(D12&lt;=0," ",J12/288*(1.4*D12/0.5)^2)</f>
        <v> </v>
      </c>
      <c r="E41" s="10" t="str">
        <f>IF(E12&lt;=0," ",J12/288*(1.4*E12/0.5)^2)</f>
        <v> </v>
      </c>
      <c r="F41" s="10" t="str">
        <f>IF(F12&lt;=0," ",J12/288*(F12/0.5)^2)</f>
        <v> </v>
      </c>
      <c r="G41" s="165"/>
      <c r="H41" s="165"/>
      <c r="I41" s="175"/>
      <c r="J41" s="168"/>
      <c r="K41" s="4"/>
      <c r="L41" s="168"/>
      <c r="M41" s="168"/>
      <c r="N41" s="168"/>
      <c r="O41" s="9">
        <f>IF(MAXA(O40,P40,Q40)=Q40,0.8,1.15)</f>
        <v>1.15</v>
      </c>
      <c r="P41" s="9"/>
      <c r="Q41" s="9"/>
      <c r="R41" s="9" t="s">
        <v>162</v>
      </c>
      <c r="S41" s="9" t="s">
        <v>163</v>
      </c>
      <c r="T41" s="9" t="s">
        <v>164</v>
      </c>
      <c r="U41" s="9"/>
      <c r="V41" s="9"/>
      <c r="W41" s="9"/>
      <c r="X41" s="9"/>
      <c r="Y41" s="9"/>
      <c r="Z41" s="2"/>
      <c r="AA41" s="2"/>
      <c r="AB41" s="2"/>
      <c r="AC41" s="2"/>
      <c r="AD41" s="2"/>
      <c r="AE41" s="2"/>
      <c r="AF41" s="2"/>
      <c r="AG41" s="2"/>
      <c r="AH41" s="2"/>
      <c r="AI41" s="2"/>
      <c r="AJ41" s="2"/>
      <c r="AK41" s="2"/>
      <c r="AL41" s="2"/>
      <c r="AM41" s="2"/>
      <c r="AN41" s="2"/>
      <c r="AO41" s="2"/>
      <c r="AP41" s="2"/>
    </row>
    <row r="42" spans="2:42" ht="12.75" customHeight="1">
      <c r="B42" s="12">
        <v>2</v>
      </c>
      <c r="C42" s="2"/>
      <c r="D42" s="10" t="str">
        <f t="shared" si="18"/>
        <v> </v>
      </c>
      <c r="E42" s="10" t="str">
        <f aca="true" t="shared" si="19" ref="E42:E48">IF(E13&lt;=0," ",J13/288*(1.4*E13/0.5)^2)</f>
        <v> </v>
      </c>
      <c r="F42" s="10" t="str">
        <f aca="true" t="shared" si="20" ref="F42:F48">IF(F13&lt;=0," ",J13/288*(F13/0.5)^2)</f>
        <v> </v>
      </c>
      <c r="G42" s="2"/>
      <c r="H42" s="76"/>
      <c r="I42" s="140"/>
      <c r="J42" s="2"/>
      <c r="K42" s="2"/>
      <c r="L42" s="50"/>
      <c r="M42" s="50"/>
      <c r="N42" s="50"/>
      <c r="O42" s="9"/>
      <c r="P42" s="9"/>
      <c r="Q42" s="9"/>
      <c r="R42" s="9"/>
      <c r="S42" s="9"/>
      <c r="T42" s="9"/>
      <c r="U42" s="9"/>
      <c r="V42" s="9"/>
      <c r="W42" s="9"/>
      <c r="X42" s="9"/>
      <c r="Y42" s="9"/>
      <c r="Z42" s="2"/>
      <c r="AA42" s="2"/>
      <c r="AB42" s="2"/>
      <c r="AC42" s="2"/>
      <c r="AD42" s="2"/>
      <c r="AE42" s="2"/>
      <c r="AF42" s="2"/>
      <c r="AG42" s="2"/>
      <c r="AH42" s="2"/>
      <c r="AI42" s="2"/>
      <c r="AJ42" s="2"/>
      <c r="AK42" s="2"/>
      <c r="AL42" s="2"/>
      <c r="AM42" s="2"/>
      <c r="AN42" s="2"/>
      <c r="AO42" s="2"/>
      <c r="AP42" s="2"/>
    </row>
    <row r="43" spans="2:42" ht="12.75" customHeight="1">
      <c r="B43" s="12">
        <v>3</v>
      </c>
      <c r="C43" s="2"/>
      <c r="D43" s="10" t="str">
        <f t="shared" si="18"/>
        <v> </v>
      </c>
      <c r="E43" s="10" t="str">
        <f t="shared" si="19"/>
        <v> </v>
      </c>
      <c r="F43" s="10" t="str">
        <f t="shared" si="20"/>
        <v> </v>
      </c>
      <c r="G43" s="2"/>
      <c r="H43" s="76"/>
      <c r="I43" s="140"/>
      <c r="J43" s="180" t="s">
        <v>46</v>
      </c>
      <c r="K43" s="180"/>
      <c r="L43" s="180"/>
      <c r="M43" s="180"/>
      <c r="N43" s="180"/>
      <c r="O43" s="151"/>
      <c r="P43" s="9"/>
      <c r="Q43" s="9"/>
      <c r="R43" s="9"/>
      <c r="S43" s="9"/>
      <c r="T43" s="9"/>
      <c r="U43" s="9"/>
      <c r="V43" s="9"/>
      <c r="W43" s="9"/>
      <c r="X43" s="9"/>
      <c r="Y43" s="9"/>
      <c r="Z43" s="2"/>
      <c r="AA43" s="2"/>
      <c r="AB43" s="2"/>
      <c r="AC43" s="2"/>
      <c r="AD43" s="2"/>
      <c r="AE43" s="2"/>
      <c r="AF43" s="2"/>
      <c r="AG43" s="2"/>
      <c r="AH43" s="2"/>
      <c r="AI43" s="2"/>
      <c r="AJ43" s="2"/>
      <c r="AK43" s="2"/>
      <c r="AL43" s="2"/>
      <c r="AM43" s="2"/>
      <c r="AN43" s="2"/>
      <c r="AO43" s="2"/>
      <c r="AP43" s="2"/>
    </row>
    <row r="44" spans="2:42" ht="12.75" customHeight="1">
      <c r="B44" s="12">
        <v>4</v>
      </c>
      <c r="C44" s="2"/>
      <c r="D44" s="10" t="str">
        <f t="shared" si="18"/>
        <v> </v>
      </c>
      <c r="E44" s="10" t="str">
        <f t="shared" si="19"/>
        <v> </v>
      </c>
      <c r="F44" s="10" t="str">
        <f t="shared" si="20"/>
        <v> </v>
      </c>
      <c r="G44" s="2"/>
      <c r="H44" s="140"/>
      <c r="I44" s="140"/>
      <c r="J44" s="180"/>
      <c r="K44" s="180"/>
      <c r="L44" s="180"/>
      <c r="M44" s="180"/>
      <c r="N44" s="180"/>
      <c r="O44" s="152"/>
      <c r="P44" s="9"/>
      <c r="Q44" s="9"/>
      <c r="R44" s="9"/>
      <c r="S44" s="9"/>
      <c r="T44" s="9"/>
      <c r="U44" s="9"/>
      <c r="V44" s="9"/>
      <c r="W44" s="9"/>
      <c r="X44" s="9"/>
      <c r="Y44" s="9"/>
      <c r="Z44" s="2"/>
      <c r="AA44" s="2"/>
      <c r="AB44" s="2"/>
      <c r="AC44" s="2"/>
      <c r="AD44" s="2"/>
      <c r="AE44" s="2"/>
      <c r="AF44" s="2"/>
      <c r="AG44" s="2"/>
      <c r="AH44" s="2"/>
      <c r="AI44" s="2"/>
      <c r="AJ44" s="2"/>
      <c r="AK44" s="2"/>
      <c r="AL44" s="2"/>
      <c r="AM44" s="2"/>
      <c r="AN44" s="2"/>
      <c r="AO44" s="2"/>
      <c r="AP44" s="2"/>
    </row>
    <row r="45" spans="2:42" ht="12.75" customHeight="1">
      <c r="B45" s="12">
        <v>5</v>
      </c>
      <c r="C45" s="2"/>
      <c r="D45" s="10" t="str">
        <f t="shared" si="18"/>
        <v> </v>
      </c>
      <c r="E45" s="10" t="str">
        <f t="shared" si="19"/>
        <v> </v>
      </c>
      <c r="F45" s="10" t="str">
        <f t="shared" si="20"/>
        <v> </v>
      </c>
      <c r="G45" s="176" t="s">
        <v>165</v>
      </c>
      <c r="H45" s="177"/>
      <c r="I45" s="177"/>
      <c r="J45" s="178" t="str">
        <f>IF(N(J40)&lt;=0,"?  Ist",IF(J40=L40," x  ist",IF(J40=M40," y  ist",IF(OR(J40=N40,J40=O41*Q40)," z  ist",))))</f>
        <v>?  Ist</v>
      </c>
      <c r="K45" s="131"/>
      <c r="L45" s="169" t="s">
        <v>122</v>
      </c>
      <c r="M45" s="169" t="s">
        <v>123</v>
      </c>
      <c r="N45" s="169" t="s">
        <v>124</v>
      </c>
      <c r="O45" s="9"/>
      <c r="P45" s="9"/>
      <c r="Q45" s="9"/>
      <c r="R45" s="9"/>
      <c r="S45" s="9"/>
      <c r="T45" s="9"/>
      <c r="U45" s="9"/>
      <c r="V45" s="9"/>
      <c r="W45" s="9"/>
      <c r="X45" s="9"/>
      <c r="Y45" s="9"/>
      <c r="Z45" s="2"/>
      <c r="AA45" s="2"/>
      <c r="AB45" s="2"/>
      <c r="AC45" s="2"/>
      <c r="AD45" s="2"/>
      <c r="AE45" s="2"/>
      <c r="AF45" s="2"/>
      <c r="AG45" s="2"/>
      <c r="AH45" s="2"/>
      <c r="AI45" s="2"/>
      <c r="AJ45" s="2"/>
      <c r="AK45" s="2"/>
      <c r="AL45" s="2"/>
      <c r="AM45" s="2"/>
      <c r="AN45" s="2"/>
      <c r="AO45" s="2"/>
      <c r="AP45" s="2"/>
    </row>
    <row r="46" spans="2:42" ht="12.75" customHeight="1">
      <c r="B46" s="12">
        <v>6</v>
      </c>
      <c r="C46" s="2"/>
      <c r="D46" s="10" t="str">
        <f t="shared" si="18"/>
        <v> </v>
      </c>
      <c r="E46" s="10" t="str">
        <f t="shared" si="19"/>
        <v> </v>
      </c>
      <c r="F46" s="10" t="str">
        <f t="shared" si="20"/>
        <v> </v>
      </c>
      <c r="G46" s="177"/>
      <c r="H46" s="177"/>
      <c r="I46" s="177"/>
      <c r="J46" s="179"/>
      <c r="K46" s="131"/>
      <c r="L46" s="166"/>
      <c r="M46" s="166"/>
      <c r="N46" s="166"/>
      <c r="O46" s="9"/>
      <c r="P46" s="9"/>
      <c r="Q46" s="9"/>
      <c r="R46" s="9"/>
      <c r="S46" s="9"/>
      <c r="T46" s="9"/>
      <c r="U46" s="9"/>
      <c r="V46" s="9"/>
      <c r="W46" s="9"/>
      <c r="X46" s="9"/>
      <c r="Y46" s="9"/>
      <c r="Z46" s="2"/>
      <c r="AA46" s="2"/>
      <c r="AB46" s="2"/>
      <c r="AC46" s="2"/>
      <c r="AD46" s="2"/>
      <c r="AE46" s="2"/>
      <c r="AF46" s="2"/>
      <c r="AG46" s="2"/>
      <c r="AH46" s="2"/>
      <c r="AI46" s="2"/>
      <c r="AJ46" s="2"/>
      <c r="AK46" s="2"/>
      <c r="AL46" s="2"/>
      <c r="AM46" s="2"/>
      <c r="AN46" s="2"/>
      <c r="AO46" s="2"/>
      <c r="AP46" s="2"/>
    </row>
    <row r="47" spans="2:42" ht="12.75" customHeight="1">
      <c r="B47" s="12">
        <v>7</v>
      </c>
      <c r="C47" s="2"/>
      <c r="D47" s="10" t="str">
        <f t="shared" si="18"/>
        <v> </v>
      </c>
      <c r="E47" s="10" t="str">
        <f t="shared" si="19"/>
        <v> </v>
      </c>
      <c r="F47" s="10" t="str">
        <f t="shared" si="20"/>
        <v> </v>
      </c>
      <c r="G47" s="213" t="s">
        <v>148</v>
      </c>
      <c r="H47" s="214"/>
      <c r="I47" s="214"/>
      <c r="J47" s="181" t="str">
        <f>IF(AND(MAXA(L40,M40)&gt;0.5,N40&gt;0.5),IF(MAXA(O40,P40,Q40)&lt;=0," ",O48*MAXA(O47,P47,Q47)),IF(MAXA(L40,M40,N40)&lt;=0," ",MAXA(L47,M47,N47)))</f>
        <v> </v>
      </c>
      <c r="K47" s="141"/>
      <c r="L47" s="181" t="str">
        <f>IF(OR(D49=0,$J$20&gt;86400)," ",D49)</f>
        <v> </v>
      </c>
      <c r="M47" s="181" t="str">
        <f>IF(OR(E49=0,$J$20&gt;86400)," ",E49)</f>
        <v> </v>
      </c>
      <c r="N47" s="181" t="str">
        <f>IF(OR(F49=0,$J$20&gt;86400)," ",F49)</f>
        <v> </v>
      </c>
      <c r="O47" s="49" t="str">
        <f>IF(OR($D$49=0,$J$20&gt;86400)," ",$D$49/529)</f>
        <v> </v>
      </c>
      <c r="P47" s="9" t="str">
        <f>IF(OR($E$49=0,$J$20&gt;86400)," ",$E$49/529)</f>
        <v> </v>
      </c>
      <c r="Q47" s="9" t="str">
        <f>IF(OR($F$49=0,$J$20&gt;86400)," ",$F$49/256)</f>
        <v> </v>
      </c>
      <c r="R47" s="9"/>
      <c r="S47" s="9"/>
      <c r="T47" s="9"/>
      <c r="U47" s="9"/>
      <c r="V47" s="9"/>
      <c r="W47" s="9"/>
      <c r="X47" s="9"/>
      <c r="Y47" s="9"/>
      <c r="Z47" s="2"/>
      <c r="AA47" s="2"/>
      <c r="AB47" s="2"/>
      <c r="AC47" s="2"/>
      <c r="AD47" s="2"/>
      <c r="AE47" s="2"/>
      <c r="AF47" s="2"/>
      <c r="AG47" s="2"/>
      <c r="AH47" s="2"/>
      <c r="AI47" s="2"/>
      <c r="AJ47" s="2"/>
      <c r="AK47" s="2"/>
      <c r="AL47" s="2"/>
      <c r="AM47" s="2"/>
      <c r="AN47" s="2"/>
      <c r="AO47" s="2"/>
      <c r="AP47" s="2"/>
    </row>
    <row r="48" spans="2:42" ht="12.75" customHeight="1">
      <c r="B48" s="12">
        <v>8</v>
      </c>
      <c r="C48" s="2"/>
      <c r="D48" s="10" t="str">
        <f t="shared" si="18"/>
        <v> </v>
      </c>
      <c r="E48" s="10" t="str">
        <f t="shared" si="19"/>
        <v> </v>
      </c>
      <c r="F48" s="10" t="str">
        <f t="shared" si="20"/>
        <v> </v>
      </c>
      <c r="G48" s="215"/>
      <c r="H48" s="214"/>
      <c r="I48" s="214"/>
      <c r="J48" s="182"/>
      <c r="K48" s="141"/>
      <c r="L48" s="182"/>
      <c r="M48" s="182"/>
      <c r="N48" s="182"/>
      <c r="O48" s="9">
        <f>IF(MAXA(O47,P47,Q47)=Q47,256,529)</f>
        <v>529</v>
      </c>
      <c r="P48" s="9"/>
      <c r="Q48" s="9"/>
      <c r="R48" s="9"/>
      <c r="S48" s="9"/>
      <c r="T48" s="9"/>
      <c r="U48" s="9"/>
      <c r="V48" s="9"/>
      <c r="W48" s="9"/>
      <c r="X48" s="9"/>
      <c r="Y48" s="9"/>
      <c r="Z48" s="2"/>
      <c r="AA48" s="2"/>
      <c r="AB48" s="2"/>
      <c r="AC48" s="2"/>
      <c r="AD48" s="2"/>
      <c r="AE48" s="2"/>
      <c r="AF48" s="2"/>
      <c r="AG48" s="2"/>
      <c r="AH48" s="2"/>
      <c r="AI48" s="2"/>
      <c r="AJ48" s="2"/>
      <c r="AK48" s="2"/>
      <c r="AL48" s="2"/>
      <c r="AM48" s="2"/>
      <c r="AN48" s="2"/>
      <c r="AO48" s="2"/>
      <c r="AP48" s="2"/>
    </row>
    <row r="49" spans="2:42" ht="12.75" customHeight="1">
      <c r="B49" s="2"/>
      <c r="C49" s="2"/>
      <c r="D49" s="49">
        <f>SUM(D41:D48)</f>
        <v>0</v>
      </c>
      <c r="E49" s="49">
        <f>SUM(E41:E48)</f>
        <v>0</v>
      </c>
      <c r="F49" s="49">
        <f>SUM(F41:F48)</f>
        <v>0</v>
      </c>
      <c r="G49" s="2"/>
      <c r="H49" s="2"/>
      <c r="I49" s="2"/>
      <c r="J49" s="14"/>
      <c r="K49" s="3"/>
      <c r="L49" s="5"/>
      <c r="M49" s="5"/>
      <c r="N49" s="2"/>
      <c r="O49" s="49"/>
      <c r="P49" s="9"/>
      <c r="Q49" s="9"/>
      <c r="R49" s="9"/>
      <c r="S49" s="9"/>
      <c r="T49" s="9"/>
      <c r="U49" s="9"/>
      <c r="V49" s="9"/>
      <c r="W49" s="9"/>
      <c r="X49" s="9"/>
      <c r="Y49" s="9"/>
      <c r="Z49" s="2"/>
      <c r="AA49" s="2"/>
      <c r="AB49" s="2"/>
      <c r="AC49" s="2"/>
      <c r="AD49" s="2"/>
      <c r="AE49" s="2"/>
      <c r="AF49" s="2"/>
      <c r="AG49" s="2"/>
      <c r="AH49" s="2"/>
      <c r="AI49" s="2"/>
      <c r="AJ49" s="2"/>
      <c r="AK49" s="2"/>
      <c r="AL49" s="2"/>
      <c r="AM49" s="2"/>
      <c r="AN49" s="2"/>
      <c r="AO49" s="2"/>
      <c r="AP49" s="2"/>
    </row>
    <row r="50" spans="2:42" ht="11.25" customHeight="1">
      <c r="B50" s="226" t="str">
        <f>IF(OR($J$40=" ",$J$40&lt;0.5),"Maßnahmen (bei möglicher Gefährdung stets Gefährdungsbeurteilung mit Dokumentation, 
branchenüblichen Stand der Technik und mittelbare Gefährdungen beachten)",IF(OR(MAXA($L40,$M40)&gt;1.15,0.8&lt;$Q$34),"unverzüglich Ursachenermittlung und  Sofortmaßnahmen zur Absenkung unter GW !; 
bereits ab A(8) = GW: arbeitsmedizinische Pflichtvorsorge und Führen der Vorsorgekartei !",IF(J40&gt;=0.5,"Unterrichtung;    ab A(8) &gt; AW: Maßnahmen (Programm) zur Expositionsverringerung; allgemeine arbeitsmedizinische Beratung; Angebot arbeitsmedizinischer Vorsorge (bei A(8) = GW Pflichtvorsorge!)"," ")))</f>
        <v>Maßnahmen (bei möglicher Gefährdung stets Gefährdungsbeurteilung mit Dokumentation, 
branchenüblichen Stand der Technik und mittelbare Gefährdungen beachten)</v>
      </c>
      <c r="C50" s="227"/>
      <c r="D50" s="227"/>
      <c r="E50" s="227"/>
      <c r="F50" s="227"/>
      <c r="G50" s="228"/>
      <c r="H50" s="228"/>
      <c r="I50" s="228"/>
      <c r="J50" s="228"/>
      <c r="K50" s="228"/>
      <c r="L50" s="228"/>
      <c r="M50" s="228"/>
      <c r="N50" s="229"/>
      <c r="O50" s="154"/>
      <c r="P50" s="9"/>
      <c r="Q50" s="9"/>
      <c r="R50" s="9"/>
      <c r="S50" s="9"/>
      <c r="T50" s="9"/>
      <c r="U50" s="9"/>
      <c r="V50" s="9"/>
      <c r="W50" s="9"/>
      <c r="X50" s="9"/>
      <c r="Y50" s="9"/>
      <c r="Z50" s="2"/>
      <c r="AA50" s="2"/>
      <c r="AB50" s="2"/>
      <c r="AC50" s="2"/>
      <c r="AD50" s="2"/>
      <c r="AE50" s="2"/>
      <c r="AF50" s="2"/>
      <c r="AG50" s="2"/>
      <c r="AH50" s="2"/>
      <c r="AI50" s="2"/>
      <c r="AJ50" s="2"/>
      <c r="AK50" s="2"/>
      <c r="AL50" s="2"/>
      <c r="AM50" s="2"/>
      <c r="AN50" s="2"/>
      <c r="AO50" s="2"/>
      <c r="AP50" s="2"/>
    </row>
    <row r="51" spans="2:42" ht="11.25" customHeight="1">
      <c r="B51" s="230"/>
      <c r="C51" s="231"/>
      <c r="D51" s="231"/>
      <c r="E51" s="231"/>
      <c r="F51" s="231"/>
      <c r="G51" s="232"/>
      <c r="H51" s="232"/>
      <c r="I51" s="232"/>
      <c r="J51" s="232"/>
      <c r="K51" s="232"/>
      <c r="L51" s="232"/>
      <c r="M51" s="232"/>
      <c r="N51" s="233"/>
      <c r="O51" s="9"/>
      <c r="P51" s="9"/>
      <c r="Q51" s="9"/>
      <c r="R51" s="9"/>
      <c r="S51" s="9"/>
      <c r="T51" s="9"/>
      <c r="U51" s="9"/>
      <c r="V51" s="9"/>
      <c r="W51" s="9"/>
      <c r="X51" s="9"/>
      <c r="Y51" s="9"/>
      <c r="Z51" s="2"/>
      <c r="AA51" s="2"/>
      <c r="AB51" s="2"/>
      <c r="AC51" s="2"/>
      <c r="AD51" s="2"/>
      <c r="AE51" s="2"/>
      <c r="AF51" s="2"/>
      <c r="AG51" s="2"/>
      <c r="AH51" s="2"/>
      <c r="AI51" s="2"/>
      <c r="AJ51" s="2"/>
      <c r="AK51" s="2"/>
      <c r="AL51" s="2"/>
      <c r="AM51" s="2"/>
      <c r="AN51" s="2"/>
      <c r="AO51" s="2"/>
      <c r="AP51" s="2"/>
    </row>
    <row r="52" spans="2:42" ht="11.25" customHeight="1">
      <c r="B52" s="234"/>
      <c r="C52" s="235"/>
      <c r="D52" s="235"/>
      <c r="E52" s="235"/>
      <c r="F52" s="235"/>
      <c r="G52" s="235"/>
      <c r="H52" s="235"/>
      <c r="I52" s="235"/>
      <c r="J52" s="235"/>
      <c r="K52" s="235"/>
      <c r="L52" s="235"/>
      <c r="M52" s="235"/>
      <c r="N52" s="236"/>
      <c r="O52" s="9"/>
      <c r="P52" s="9"/>
      <c r="Q52" s="9"/>
      <c r="R52" s="9"/>
      <c r="S52" s="9"/>
      <c r="T52" s="9"/>
      <c r="U52" s="9"/>
      <c r="V52" s="9"/>
      <c r="W52" s="9"/>
      <c r="X52" s="9"/>
      <c r="Y52" s="9"/>
      <c r="Z52" s="2"/>
      <c r="AA52" s="2"/>
      <c r="AB52" s="2"/>
      <c r="AC52" s="2"/>
      <c r="AD52" s="2"/>
      <c r="AE52" s="2"/>
      <c r="AF52" s="2"/>
      <c r="AG52" s="2"/>
      <c r="AH52" s="2"/>
      <c r="AI52" s="2"/>
      <c r="AJ52" s="2"/>
      <c r="AK52" s="2"/>
      <c r="AL52" s="2"/>
      <c r="AM52" s="2"/>
      <c r="AN52" s="2"/>
      <c r="AO52" s="2"/>
      <c r="AP52" s="2"/>
    </row>
    <row r="53" spans="2:42" ht="12.75" customHeight="1">
      <c r="B53" s="2"/>
      <c r="C53" s="2"/>
      <c r="D53" s="2"/>
      <c r="E53" s="2"/>
      <c r="F53" s="2"/>
      <c r="G53" s="2"/>
      <c r="H53" s="2"/>
      <c r="I53" s="2"/>
      <c r="J53" s="2"/>
      <c r="K53" s="2"/>
      <c r="L53" s="2"/>
      <c r="M53" s="2"/>
      <c r="N53" s="2"/>
      <c r="O53" s="9"/>
      <c r="P53" s="9"/>
      <c r="Q53" s="9"/>
      <c r="R53" s="9"/>
      <c r="S53" s="9"/>
      <c r="T53" s="9"/>
      <c r="U53" s="9"/>
      <c r="V53" s="9"/>
      <c r="W53" s="9"/>
      <c r="X53" s="9"/>
      <c r="Y53" s="9"/>
      <c r="Z53" s="2"/>
      <c r="AA53" s="2"/>
      <c r="AB53" s="2"/>
      <c r="AC53" s="2"/>
      <c r="AD53" s="2"/>
      <c r="AE53" s="2"/>
      <c r="AF53" s="2"/>
      <c r="AG53" s="2"/>
      <c r="AH53" s="2"/>
      <c r="AI53" s="2"/>
      <c r="AJ53" s="2"/>
      <c r="AK53" s="2"/>
      <c r="AL53" s="2"/>
      <c r="AM53" s="2"/>
      <c r="AN53" s="2"/>
      <c r="AO53" s="2"/>
      <c r="AP53" s="2"/>
    </row>
    <row r="54" spans="2:42" ht="15.75" customHeight="1">
      <c r="B54" s="224" t="s">
        <v>70</v>
      </c>
      <c r="C54" s="225"/>
      <c r="D54" s="225"/>
      <c r="E54" s="225"/>
      <c r="F54" s="225"/>
      <c r="G54" s="225"/>
      <c r="H54" s="225"/>
      <c r="I54" s="225"/>
      <c r="J54" s="225"/>
      <c r="K54" s="225"/>
      <c r="L54" s="225"/>
      <c r="M54" s="225"/>
      <c r="N54" s="225"/>
      <c r="O54" s="9"/>
      <c r="P54" s="9"/>
      <c r="Q54" s="9"/>
      <c r="R54" s="9"/>
      <c r="S54" s="9"/>
      <c r="T54" s="9"/>
      <c r="U54" s="9"/>
      <c r="V54" s="9"/>
      <c r="W54" s="9"/>
      <c r="X54" s="9"/>
      <c r="Y54" s="9"/>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9"/>
      <c r="P55" s="9"/>
      <c r="Q55" s="9"/>
      <c r="R55" s="9"/>
      <c r="S55" s="9"/>
      <c r="T55" s="9"/>
      <c r="U55" s="9"/>
      <c r="V55" s="9"/>
      <c r="W55" s="9"/>
      <c r="X55" s="9"/>
      <c r="Y55" s="9"/>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158"/>
      <c r="I56" s="211"/>
      <c r="J56" s="211"/>
      <c r="K56" s="211"/>
      <c r="L56" s="211"/>
      <c r="M56" s="211"/>
      <c r="N56" s="212"/>
      <c r="O56" s="156" t="s">
        <v>25</v>
      </c>
      <c r="P56" s="156"/>
      <c r="Q56" s="156"/>
      <c r="R56" s="156"/>
      <c r="S56" s="156"/>
      <c r="T56" s="156"/>
      <c r="U56" s="156"/>
      <c r="V56" s="156"/>
      <c r="W56" s="156"/>
      <c r="X56" s="2"/>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158"/>
      <c r="I57" s="211"/>
      <c r="J57" s="211"/>
      <c r="K57" s="211"/>
      <c r="L57" s="211"/>
      <c r="M57" s="211"/>
      <c r="N57" s="212"/>
      <c r="O57" s="156" t="s">
        <v>25</v>
      </c>
      <c r="P57" s="156"/>
      <c r="Q57" s="156"/>
      <c r="R57" s="156"/>
      <c r="S57" s="156"/>
      <c r="T57" s="156"/>
      <c r="U57" s="156"/>
      <c r="V57" s="156"/>
      <c r="W57" s="156"/>
      <c r="X57" s="2"/>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158"/>
      <c r="I58" s="159"/>
      <c r="J58" s="159"/>
      <c r="K58" s="159"/>
      <c r="L58" s="159"/>
      <c r="M58" s="159"/>
      <c r="N58" s="160"/>
      <c r="O58" s="157" t="s">
        <v>25</v>
      </c>
      <c r="P58" s="156"/>
      <c r="Q58" s="156"/>
      <c r="R58" s="156"/>
      <c r="S58" s="156"/>
      <c r="T58" s="156"/>
      <c r="U58" s="156"/>
      <c r="V58" s="156"/>
      <c r="W58" s="156"/>
      <c r="X58" s="2"/>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156"/>
      <c r="P59" s="156"/>
      <c r="Q59" s="156"/>
      <c r="R59" s="156"/>
      <c r="S59" s="156"/>
      <c r="T59" s="156"/>
      <c r="U59" s="156"/>
      <c r="V59" s="156"/>
      <c r="W59" s="156"/>
      <c r="X59" s="2"/>
      <c r="Y59" s="2"/>
      <c r="Z59" s="2"/>
      <c r="AA59" s="2"/>
      <c r="AB59" s="2"/>
      <c r="AC59" s="2"/>
      <c r="AD59" s="2"/>
      <c r="AE59" s="2"/>
      <c r="AF59" s="2"/>
      <c r="AG59" s="2"/>
      <c r="AH59" s="2"/>
      <c r="AI59" s="2"/>
      <c r="AJ59" s="2"/>
      <c r="AK59" s="2"/>
      <c r="AL59" s="2"/>
      <c r="AM59" s="2"/>
      <c r="AN59" s="2"/>
      <c r="AO59" s="2"/>
      <c r="AP59" s="2"/>
    </row>
    <row r="60" spans="2:42" ht="12.75">
      <c r="B60" s="185" t="s">
        <v>24</v>
      </c>
      <c r="C60" s="2"/>
      <c r="D60" s="219" t="s">
        <v>72</v>
      </c>
      <c r="E60" s="220"/>
      <c r="F60" s="220"/>
      <c r="G60" s="2"/>
      <c r="H60" s="219" t="s">
        <v>41</v>
      </c>
      <c r="I60" s="220"/>
      <c r="J60" s="220"/>
      <c r="K60" s="2"/>
      <c r="L60" s="221" t="s">
        <v>73</v>
      </c>
      <c r="M60" s="222"/>
      <c r="N60" s="22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158"/>
      <c r="E63" s="159"/>
      <c r="F63" s="160"/>
      <c r="G63" s="2" t="s">
        <v>25</v>
      </c>
      <c r="H63" s="158"/>
      <c r="I63" s="159"/>
      <c r="J63" s="160"/>
      <c r="K63" s="2" t="s">
        <v>25</v>
      </c>
      <c r="L63" s="158"/>
      <c r="M63" s="159"/>
      <c r="N63" s="160"/>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158"/>
      <c r="E64" s="159"/>
      <c r="F64" s="160"/>
      <c r="G64" s="2" t="s">
        <v>25</v>
      </c>
      <c r="H64" s="158"/>
      <c r="I64" s="159"/>
      <c r="J64" s="160"/>
      <c r="K64" s="2" t="s">
        <v>25</v>
      </c>
      <c r="L64" s="158"/>
      <c r="M64" s="159"/>
      <c r="N64" s="160"/>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158"/>
      <c r="E65" s="159"/>
      <c r="F65" s="160"/>
      <c r="G65" s="2" t="s">
        <v>25</v>
      </c>
      <c r="H65" s="158"/>
      <c r="I65" s="159"/>
      <c r="J65" s="160"/>
      <c r="K65" s="2" t="s">
        <v>25</v>
      </c>
      <c r="L65" s="158"/>
      <c r="M65" s="159"/>
      <c r="N65" s="160"/>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158"/>
      <c r="E66" s="159"/>
      <c r="F66" s="160"/>
      <c r="G66" s="2" t="s">
        <v>25</v>
      </c>
      <c r="H66" s="158"/>
      <c r="I66" s="159"/>
      <c r="J66" s="160"/>
      <c r="K66" s="2" t="s">
        <v>25</v>
      </c>
      <c r="L66" s="158"/>
      <c r="M66" s="159"/>
      <c r="N66" s="160"/>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158"/>
      <c r="E67" s="159"/>
      <c r="F67" s="160"/>
      <c r="G67" s="2" t="s">
        <v>25</v>
      </c>
      <c r="H67" s="158"/>
      <c r="I67" s="159"/>
      <c r="J67" s="160"/>
      <c r="K67" s="2" t="s">
        <v>25</v>
      </c>
      <c r="L67" s="158"/>
      <c r="M67" s="159"/>
      <c r="N67" s="160"/>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158"/>
      <c r="E68" s="159"/>
      <c r="F68" s="160"/>
      <c r="G68" s="2" t="s">
        <v>25</v>
      </c>
      <c r="H68" s="158"/>
      <c r="I68" s="159"/>
      <c r="J68" s="160"/>
      <c r="K68" s="2" t="s">
        <v>25</v>
      </c>
      <c r="L68" s="158"/>
      <c r="M68" s="159"/>
      <c r="N68" s="160"/>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158"/>
      <c r="E69" s="159"/>
      <c r="F69" s="160"/>
      <c r="G69" s="2" t="s">
        <v>25</v>
      </c>
      <c r="H69" s="158"/>
      <c r="I69" s="159"/>
      <c r="J69" s="160"/>
      <c r="K69" s="2" t="s">
        <v>25</v>
      </c>
      <c r="L69" s="158"/>
      <c r="M69" s="159"/>
      <c r="N69" s="160"/>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158"/>
      <c r="E70" s="159"/>
      <c r="F70" s="160"/>
      <c r="G70" s="2" t="s">
        <v>25</v>
      </c>
      <c r="H70" s="158"/>
      <c r="I70" s="159"/>
      <c r="J70" s="160"/>
      <c r="K70" s="2" t="s">
        <v>25</v>
      </c>
      <c r="L70" s="158"/>
      <c r="M70" s="159"/>
      <c r="N70" s="160"/>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selectLockedCells="1"/>
  <mergeCells count="96">
    <mergeCell ref="L47:L48"/>
    <mergeCell ref="D10:D11"/>
    <mergeCell ref="E10:E11"/>
    <mergeCell ref="F10:F11"/>
    <mergeCell ref="H10:H11"/>
    <mergeCell ref="B54:N54"/>
    <mergeCell ref="N47:N48"/>
    <mergeCell ref="N45:N46"/>
    <mergeCell ref="B50:N52"/>
    <mergeCell ref="J35:N37"/>
    <mergeCell ref="D64:F64"/>
    <mergeCell ref="D65:F65"/>
    <mergeCell ref="L64:N64"/>
    <mergeCell ref="L65:N65"/>
    <mergeCell ref="D60:F61"/>
    <mergeCell ref="H60:J61"/>
    <mergeCell ref="L60:N61"/>
    <mergeCell ref="D63:F63"/>
    <mergeCell ref="L63:N63"/>
    <mergeCell ref="D56:F56"/>
    <mergeCell ref="B60:B61"/>
    <mergeCell ref="D1:K3"/>
    <mergeCell ref="L1:N3"/>
    <mergeCell ref="H24:H25"/>
    <mergeCell ref="I24:I25"/>
    <mergeCell ref="J24:J25"/>
    <mergeCell ref="L24:L25"/>
    <mergeCell ref="M24:M25"/>
    <mergeCell ref="K18:K19"/>
    <mergeCell ref="N40:N41"/>
    <mergeCell ref="L18:N19"/>
    <mergeCell ref="E39:E40"/>
    <mergeCell ref="F39:F40"/>
    <mergeCell ref="D58:F58"/>
    <mergeCell ref="H56:N56"/>
    <mergeCell ref="H57:N57"/>
    <mergeCell ref="H58:N58"/>
    <mergeCell ref="G47:I48"/>
    <mergeCell ref="D57:F57"/>
    <mergeCell ref="N38:N39"/>
    <mergeCell ref="D4:K5"/>
    <mergeCell ref="K12:K13"/>
    <mergeCell ref="L12:N13"/>
    <mergeCell ref="K14:K15"/>
    <mergeCell ref="L14:N15"/>
    <mergeCell ref="K16:K17"/>
    <mergeCell ref="L16:N17"/>
    <mergeCell ref="C6:G9"/>
    <mergeCell ref="H9:J9"/>
    <mergeCell ref="J10:N11"/>
    <mergeCell ref="B38:B39"/>
    <mergeCell ref="B9:B10"/>
    <mergeCell ref="I10:I11"/>
    <mergeCell ref="E24:E25"/>
    <mergeCell ref="F24:F25"/>
    <mergeCell ref="D24:D25"/>
    <mergeCell ref="D39:D40"/>
    <mergeCell ref="B23:B24"/>
    <mergeCell ref="G38:I39"/>
    <mergeCell ref="H20:I20"/>
    <mergeCell ref="U24:U25"/>
    <mergeCell ref="D67:F67"/>
    <mergeCell ref="D68:F68"/>
    <mergeCell ref="G40:I41"/>
    <mergeCell ref="G45:I46"/>
    <mergeCell ref="J45:J46"/>
    <mergeCell ref="J43:N44"/>
    <mergeCell ref="M47:M48"/>
    <mergeCell ref="J47:J48"/>
    <mergeCell ref="M45:M46"/>
    <mergeCell ref="H63:J63"/>
    <mergeCell ref="H64:J64"/>
    <mergeCell ref="H65:J65"/>
    <mergeCell ref="H66:J66"/>
    <mergeCell ref="S24:S25"/>
    <mergeCell ref="M40:M41"/>
    <mergeCell ref="L45:L46"/>
    <mergeCell ref="L40:L41"/>
    <mergeCell ref="J38:J39"/>
    <mergeCell ref="T24:T25"/>
    <mergeCell ref="N24:N25"/>
    <mergeCell ref="L38:L39"/>
    <mergeCell ref="M38:M39"/>
    <mergeCell ref="J40:J41"/>
    <mergeCell ref="L70:N70"/>
    <mergeCell ref="L66:N66"/>
    <mergeCell ref="L67:N67"/>
    <mergeCell ref="L68:N68"/>
    <mergeCell ref="L69:N69"/>
    <mergeCell ref="D70:F70"/>
    <mergeCell ref="H69:J69"/>
    <mergeCell ref="H70:J70"/>
    <mergeCell ref="D66:F66"/>
    <mergeCell ref="D69:F69"/>
    <mergeCell ref="H67:J67"/>
    <mergeCell ref="H68:J68"/>
  </mergeCells>
  <conditionalFormatting sqref="C20">
    <cfRule type="expression" priority="1" dxfId="17" stopIfTrue="1">
      <formula>K20&gt;86400</formula>
    </cfRule>
    <cfRule type="expression" priority="2" dxfId="16" stopIfTrue="1">
      <formula>IF(TYPE(C20)=2,TRUE())</formula>
    </cfRule>
  </conditionalFormatting>
  <conditionalFormatting sqref="L16:M19 M12:M13 L12:L14">
    <cfRule type="expression" priority="3" dxfId="1" stopIfTrue="1">
      <formula>AND(L12&gt;0.5/1.4,L12&lt;=1.15/1.4)</formula>
    </cfRule>
    <cfRule type="expression" priority="4" dxfId="0" stopIfTrue="1">
      <formula>AND(L12&gt;1.15/1.4,L12/1.4&lt;9.99999999999999E+95)</formula>
    </cfRule>
  </conditionalFormatting>
  <conditionalFormatting sqref="N12:N13 N16:N19">
    <cfRule type="expression" priority="5" dxfId="1" stopIfTrue="1">
      <formula>AND(N12&gt;0.5,N12&lt;=0.8)</formula>
    </cfRule>
    <cfRule type="expression" priority="6" dxfId="13" stopIfTrue="1">
      <formula>AND(N12&gt;0.8,N12&lt;9.99999999999999E+95)</formula>
    </cfRule>
  </conditionalFormatting>
  <conditionalFormatting sqref="O43">
    <cfRule type="expression" priority="7" dxfId="1" stopIfTrue="1">
      <formula>OR(AND(O43&gt;0.5,O43&lt;=1.15,MAXA(Q43,R43,S43)=MAXA(Q43,R43)),AND(O43&gt;0.5,O43&lt;=0.8,MAXA(Q43,R43,S43)=S43))</formula>
    </cfRule>
    <cfRule type="expression" priority="8" dxfId="13" stopIfTrue="1">
      <formula>AND(O43&gt;0.8,O43&lt;=1.15,MAXA(Q43,R43,S43)=S43)</formula>
    </cfRule>
    <cfRule type="expression" priority="9" dxfId="0" stopIfTrue="1">
      <formula>AND(MAXA(Q43,R43,S43)=MAXA(Q43,R43),O43&gt;1.15,O43&lt;9.99999999999999E+95)</formula>
    </cfRule>
  </conditionalFormatting>
  <conditionalFormatting sqref="H20:I20">
    <cfRule type="expression" priority="10" dxfId="17" stopIfTrue="1">
      <formula>J20&gt;86400</formula>
    </cfRule>
    <cfRule type="expression" priority="11" dxfId="16" stopIfTrue="1">
      <formula>IF(TYPE(H20)=2,TRUE())</formula>
    </cfRule>
  </conditionalFormatting>
  <conditionalFormatting sqref="I26:J33 H27:H33">
    <cfRule type="expression" priority="12" dxfId="1" stopIfTrue="1">
      <formula>$H26+$I26&gt;0</formula>
    </cfRule>
  </conditionalFormatting>
  <conditionalFormatting sqref="N26:N33">
    <cfRule type="expression" priority="13" dxfId="8" stopIfTrue="1">
      <formula>((L26)+(M26))&gt;0</formula>
    </cfRule>
    <cfRule type="expression" priority="14" dxfId="1" stopIfTrue="1">
      <formula>AND((K26)&gt;12,(K26)&lt;9.99999999999999E+69)</formula>
    </cfRule>
  </conditionalFormatting>
  <conditionalFormatting sqref="L27:L33">
    <cfRule type="expression" priority="15" dxfId="8" stopIfTrue="1">
      <formula>((L27)+(M27))&gt;0</formula>
    </cfRule>
    <cfRule type="expression" priority="16" dxfId="1" stopIfTrue="1">
      <formula>AND((K27)&gt;12,(K27)&lt;9.99999999999999E+69)</formula>
    </cfRule>
  </conditionalFormatting>
  <conditionalFormatting sqref="M26:M33">
    <cfRule type="expression" priority="17" dxfId="8" stopIfTrue="1">
      <formula>((L26)+(M26))&gt;0</formula>
    </cfRule>
    <cfRule type="expression" priority="18" dxfId="1" stopIfTrue="1">
      <formula>AND((K26)&gt;12,(K26)&lt;9.99999999999999E+69)</formula>
    </cfRule>
  </conditionalFormatting>
  <conditionalFormatting sqref="F26:F33 N40:N41">
    <cfRule type="expression" priority="19" dxfId="1" stopIfTrue="1">
      <formula>AND(F26&gt;=0.5,F26&lt;=0.8)</formula>
    </cfRule>
    <cfRule type="expression" priority="20" dxfId="0" stopIfTrue="1">
      <formula>AND(F26&gt;0.8,F26&lt;9.99999999999999E+95)</formula>
    </cfRule>
  </conditionalFormatting>
  <conditionalFormatting sqref="D26:E33">
    <cfRule type="expression" priority="21" dxfId="1" stopIfTrue="1">
      <formula>AND(D26&gt;=0.5/1.4,D26&lt;=1.15/1.4)</formula>
    </cfRule>
    <cfRule type="expression" priority="22" dxfId="0" stopIfTrue="1">
      <formula>AND(D26&gt;1.15/1.4,D26/1.4&lt;9.99999999999999E+95)</formula>
    </cfRule>
  </conditionalFormatting>
  <conditionalFormatting sqref="F41:F48 N47:N48">
    <cfRule type="expression" priority="23" dxfId="1" stopIfTrue="1">
      <formula>AND(F41&gt;=100,F41&lt;=256)</formula>
    </cfRule>
    <cfRule type="expression" priority="24" dxfId="0" stopIfTrue="1">
      <formula>AND(F41&gt;256,F41&lt;9.99999999999999E+95)</formula>
    </cfRule>
  </conditionalFormatting>
  <conditionalFormatting sqref="D41:E48 L47:M48">
    <cfRule type="expression" priority="25" dxfId="1" stopIfTrue="1">
      <formula>AND(D41&gt;=100,D41&lt;=529)</formula>
    </cfRule>
    <cfRule type="expression" priority="26" dxfId="0" stopIfTrue="1">
      <formula>AND(D41&gt;529,D41&lt;9.99999999999999E+95)</formula>
    </cfRule>
  </conditionalFormatting>
  <conditionalFormatting sqref="L40:M41">
    <cfRule type="expression" priority="27" dxfId="1" stopIfTrue="1">
      <formula>AND(L40&gt;=0.5,L40&lt;=1.15)</formula>
    </cfRule>
    <cfRule type="expression" priority="28" dxfId="0" stopIfTrue="1">
      <formula>AND(L40&gt;1.15,L40&lt;9.99999999999999E+95)</formula>
    </cfRule>
  </conditionalFormatting>
  <conditionalFormatting sqref="B50:N52">
    <cfRule type="expression" priority="29" dxfId="0" stopIfTrue="1">
      <formula>OR(AND(MAXA($L40,$M40)&gt;1.15,$J40&lt;9.99999999999999E+95),AND($N40&gt;0.8,$N40&lt;9.99999999999999E+95))</formula>
    </cfRule>
    <cfRule type="expression" priority="30" dxfId="1" stopIfTrue="1">
      <formula>OR(AND($J40&gt;=0.5,$J40&lt;=1.15,MAXA($L40,$M40,$N40)=MAXA($L40,$M40)),AND($J40&gt;=0.5,$J40&lt;=0.8,$J40=$N40))</formula>
    </cfRule>
  </conditionalFormatting>
  <conditionalFormatting sqref="H26">
    <cfRule type="expression" priority="31" dxfId="98" stopIfTrue="1">
      <formula>$H26+$I26&gt;0</formula>
    </cfRule>
  </conditionalFormatting>
  <conditionalFormatting sqref="L26">
    <cfRule type="expression" priority="32" dxfId="8" stopIfTrue="1">
      <formula>((L26)+(M26))&gt;0</formula>
    </cfRule>
    <cfRule type="expression" priority="33" dxfId="1" stopIfTrue="1">
      <formula>AND((K26)&gt;12,(K26)&lt;9.99999999999999E+69)</formula>
    </cfRule>
  </conditionalFormatting>
  <conditionalFormatting sqref="J40:J41">
    <cfRule type="expression" priority="34" dxfId="129" stopIfTrue="1">
      <formula>OR(AND(MAXA(L40,M40,N40)=MAXA(L40,M40),J40&gt;1.15,J40&lt;9.99999999999999E+95),AND(OR(J40=N40,J40=N(O41)*N(Q40)),J40&gt;0.8,J40&lt;9.99999999999999E+95))</formula>
    </cfRule>
    <cfRule type="expression" priority="35" dxfId="130" stopIfTrue="1">
      <formula>OR(AND(J40&gt;=0.5,J40&lt;=1.15,MAXA(L40,M40,N40)=MAXA(L40,M40),N(N40)&lt;=0.8),AND(J40&gt;=0.5,J40&lt;=0.8,MAXA(L40,M40,N40)=N40))</formula>
    </cfRule>
  </conditionalFormatting>
  <conditionalFormatting sqref="J47:J48">
    <cfRule type="expression" priority="36" dxfId="129" stopIfTrue="1">
      <formula>OR(AND(MAXA(L47,M47,N47)=MAXA(L47,M47),J47&gt;529,J47&lt;9.99999999999999E+95),AND(OR(J47=N47,J47=N(O48)*N(Q47)),J47&gt;256,J47&lt;9.99999999999999E+95))</formula>
    </cfRule>
    <cfRule type="expression" priority="37" dxfId="130" stopIfTrue="1">
      <formula>OR(AND(J47&gt;=100,J47&lt;=529,MAXA(L47,M47,N47)=MAXA(L47,M47),N(N47)&lt;=256),AND(J47&gt;=100,J47&lt;=256,MAXA(L47,M47,N47)=N47))</formula>
    </cfRule>
  </conditionalFormatting>
  <dataValidations count="4">
    <dataValidation type="decimal" allowBlank="1" showInputMessage="1" showErrorMessage="1" sqref="D12:F19">
      <formula1>0</formula1>
      <formula2>10000</formula2>
    </dataValidation>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B1:AP401"/>
  <sheetViews>
    <sheetView showRowColHeaders="0" zoomScalePageLayoutView="0" workbookViewId="0" topLeftCell="A1">
      <selection activeCell="H56" sqref="H56:N56"/>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62"/>
      <c r="C1" s="62"/>
      <c r="D1" s="248" t="s">
        <v>182</v>
      </c>
      <c r="E1" s="248"/>
      <c r="F1" s="248"/>
      <c r="G1" s="248"/>
      <c r="H1" s="248"/>
      <c r="I1" s="248"/>
      <c r="J1" s="248"/>
      <c r="K1" s="248"/>
      <c r="L1" s="249" t="s">
        <v>200</v>
      </c>
      <c r="M1" s="250"/>
      <c r="N1" s="250"/>
      <c r="O1" s="9"/>
      <c r="P1" s="9"/>
      <c r="Q1" s="9"/>
      <c r="R1" s="9"/>
      <c r="S1" s="9"/>
      <c r="T1" s="9"/>
      <c r="U1" s="9"/>
      <c r="V1" s="9"/>
      <c r="W1" s="9"/>
      <c r="X1" s="156"/>
      <c r="Y1" s="2"/>
      <c r="Z1" s="2"/>
      <c r="AA1" s="2"/>
      <c r="AB1" s="2"/>
      <c r="AC1" s="2"/>
      <c r="AD1" s="2"/>
      <c r="AE1" s="2"/>
      <c r="AF1" s="2"/>
      <c r="AG1" s="2"/>
      <c r="AH1" s="2"/>
      <c r="AI1" s="2"/>
      <c r="AJ1" s="2"/>
      <c r="AK1" s="2"/>
      <c r="AL1" s="2"/>
      <c r="AM1" s="2"/>
      <c r="AN1" s="2"/>
      <c r="AO1" s="2"/>
      <c r="AP1" s="2"/>
    </row>
    <row r="2" spans="2:42" ht="12.75" customHeight="1">
      <c r="B2" s="62"/>
      <c r="C2" s="62"/>
      <c r="D2" s="248"/>
      <c r="E2" s="248"/>
      <c r="F2" s="248"/>
      <c r="G2" s="248"/>
      <c r="H2" s="248"/>
      <c r="I2" s="248"/>
      <c r="J2" s="248"/>
      <c r="K2" s="248"/>
      <c r="L2" s="250"/>
      <c r="M2" s="250"/>
      <c r="N2" s="250"/>
      <c r="O2" s="9"/>
      <c r="P2" s="9"/>
      <c r="Q2" s="9"/>
      <c r="R2" s="9"/>
      <c r="S2" s="9"/>
      <c r="T2" s="9"/>
      <c r="U2" s="9"/>
      <c r="V2" s="9"/>
      <c r="W2" s="9"/>
      <c r="X2" s="156"/>
      <c r="Y2" s="2"/>
      <c r="Z2" s="2"/>
      <c r="AA2" s="2"/>
      <c r="AB2" s="2"/>
      <c r="AC2" s="2"/>
      <c r="AD2" s="2"/>
      <c r="AE2" s="2"/>
      <c r="AF2" s="2"/>
      <c r="AG2" s="2"/>
      <c r="AH2" s="2"/>
      <c r="AI2" s="2"/>
      <c r="AJ2" s="2"/>
      <c r="AK2" s="2"/>
      <c r="AL2" s="2"/>
      <c r="AM2" s="2"/>
      <c r="AN2" s="2"/>
      <c r="AO2" s="2"/>
      <c r="AP2" s="2"/>
    </row>
    <row r="3" spans="2:42" ht="12.75">
      <c r="B3" s="62"/>
      <c r="C3" s="62"/>
      <c r="D3" s="248"/>
      <c r="E3" s="248"/>
      <c r="F3" s="248"/>
      <c r="G3" s="248"/>
      <c r="H3" s="248"/>
      <c r="I3" s="248"/>
      <c r="J3" s="248"/>
      <c r="K3" s="248"/>
      <c r="L3" s="250"/>
      <c r="M3" s="250"/>
      <c r="N3" s="250"/>
      <c r="O3" s="9"/>
      <c r="P3" s="9"/>
      <c r="Q3" s="9"/>
      <c r="R3" s="9"/>
      <c r="S3" s="9"/>
      <c r="T3" s="9"/>
      <c r="U3" s="9"/>
      <c r="V3" s="9"/>
      <c r="W3" s="9"/>
      <c r="X3" s="156"/>
      <c r="Y3" s="2"/>
      <c r="Z3" s="2"/>
      <c r="AA3" s="2"/>
      <c r="AB3" s="2"/>
      <c r="AC3" s="2"/>
      <c r="AD3" s="2"/>
      <c r="AE3" s="2"/>
      <c r="AF3" s="2"/>
      <c r="AG3" s="2"/>
      <c r="AH3" s="2"/>
      <c r="AI3" s="2"/>
      <c r="AJ3" s="2"/>
      <c r="AK3" s="2"/>
      <c r="AL3" s="2"/>
      <c r="AM3" s="2"/>
      <c r="AN3" s="2"/>
      <c r="AO3" s="2"/>
      <c r="AP3" s="2"/>
    </row>
    <row r="4" spans="2:42" ht="12.75" customHeight="1">
      <c r="B4" s="62"/>
      <c r="C4" s="62"/>
      <c r="D4" s="251"/>
      <c r="E4" s="251"/>
      <c r="F4" s="251"/>
      <c r="G4" s="251"/>
      <c r="H4" s="251"/>
      <c r="I4" s="251"/>
      <c r="J4" s="251"/>
      <c r="K4" s="251"/>
      <c r="L4" s="62"/>
      <c r="M4" s="62"/>
      <c r="N4" s="62"/>
      <c r="O4" s="9"/>
      <c r="P4" s="9"/>
      <c r="Q4" s="9"/>
      <c r="R4" s="9"/>
      <c r="S4" s="9"/>
      <c r="T4" s="9"/>
      <c r="U4" s="9"/>
      <c r="V4" s="9"/>
      <c r="W4" s="9"/>
      <c r="X4" s="156"/>
      <c r="Y4" s="2"/>
      <c r="Z4" s="2"/>
      <c r="AA4" s="2"/>
      <c r="AB4" s="2"/>
      <c r="AC4" s="2"/>
      <c r="AD4" s="2"/>
      <c r="AE4" s="2"/>
      <c r="AF4" s="2"/>
      <c r="AG4" s="2"/>
      <c r="AH4" s="2"/>
      <c r="AI4" s="2"/>
      <c r="AJ4" s="2"/>
      <c r="AK4" s="2"/>
      <c r="AL4" s="2"/>
      <c r="AM4" s="2"/>
      <c r="AN4" s="2"/>
      <c r="AO4" s="2"/>
      <c r="AP4" s="2"/>
    </row>
    <row r="5" spans="2:42" ht="12.75" customHeight="1">
      <c r="B5" s="62"/>
      <c r="C5" s="62"/>
      <c r="D5" s="251"/>
      <c r="E5" s="251"/>
      <c r="F5" s="251"/>
      <c r="G5" s="251"/>
      <c r="H5" s="251"/>
      <c r="I5" s="251"/>
      <c r="J5" s="251"/>
      <c r="K5" s="251"/>
      <c r="L5" s="62"/>
      <c r="M5" s="62"/>
      <c r="N5" s="62"/>
      <c r="O5" s="9"/>
      <c r="P5" s="9"/>
      <c r="Q5" s="9"/>
      <c r="R5" s="9"/>
      <c r="S5" s="9"/>
      <c r="T5" s="9"/>
      <c r="U5" s="9"/>
      <c r="V5" s="9"/>
      <c r="W5" s="9"/>
      <c r="X5" s="156"/>
      <c r="Y5" s="2"/>
      <c r="Z5" s="2"/>
      <c r="AA5" s="2"/>
      <c r="AB5" s="2"/>
      <c r="AC5" s="2"/>
      <c r="AD5" s="2"/>
      <c r="AE5" s="2"/>
      <c r="AF5" s="2"/>
      <c r="AG5" s="2"/>
      <c r="AH5" s="2"/>
      <c r="AI5" s="2"/>
      <c r="AJ5" s="2"/>
      <c r="AK5" s="2"/>
      <c r="AL5" s="2"/>
      <c r="AM5" s="2"/>
      <c r="AN5" s="2"/>
      <c r="AO5" s="2"/>
      <c r="AP5" s="2"/>
    </row>
    <row r="6" spans="2:42" ht="12.75" customHeight="1">
      <c r="B6" s="2"/>
      <c r="C6" s="204" t="s">
        <v>176</v>
      </c>
      <c r="D6" s="205"/>
      <c r="E6" s="205"/>
      <c r="F6" s="205"/>
      <c r="G6" s="205"/>
      <c r="H6" s="62"/>
      <c r="I6" s="62"/>
      <c r="J6" s="62"/>
      <c r="K6" s="62"/>
      <c r="L6" s="63"/>
      <c r="M6" s="64"/>
      <c r="N6" s="62"/>
      <c r="O6" s="9"/>
      <c r="P6" s="60"/>
      <c r="Q6" s="9"/>
      <c r="R6" s="9"/>
      <c r="S6" s="9"/>
      <c r="T6" s="9"/>
      <c r="U6" s="9"/>
      <c r="V6" s="9"/>
      <c r="W6" s="9"/>
      <c r="X6" s="156"/>
      <c r="Y6" s="2"/>
      <c r="Z6" s="2"/>
      <c r="AA6" s="2"/>
      <c r="AB6" s="2"/>
      <c r="AC6" s="2"/>
      <c r="AD6" s="2"/>
      <c r="AE6" s="2"/>
      <c r="AF6" s="2"/>
      <c r="AG6" s="2"/>
      <c r="AH6" s="2"/>
      <c r="AI6" s="2"/>
      <c r="AJ6" s="2"/>
      <c r="AK6" s="2"/>
      <c r="AL6" s="2"/>
      <c r="AM6" s="2"/>
      <c r="AN6" s="2"/>
      <c r="AO6" s="2"/>
      <c r="AP6" s="2"/>
    </row>
    <row r="7" spans="2:42" ht="12.75" customHeight="1">
      <c r="B7" s="2"/>
      <c r="C7" s="205"/>
      <c r="D7" s="205"/>
      <c r="E7" s="205"/>
      <c r="F7" s="205"/>
      <c r="G7" s="205"/>
      <c r="H7" s="62"/>
      <c r="I7" s="62"/>
      <c r="J7" s="62"/>
      <c r="K7" s="62"/>
      <c r="L7" s="63"/>
      <c r="M7" s="64"/>
      <c r="N7" s="62"/>
      <c r="O7" s="9"/>
      <c r="P7" s="60"/>
      <c r="Q7" s="9"/>
      <c r="R7" s="9"/>
      <c r="S7" s="9"/>
      <c r="T7" s="9"/>
      <c r="U7" s="9"/>
      <c r="V7" s="9"/>
      <c r="W7" s="9"/>
      <c r="X7" s="156"/>
      <c r="Y7" s="2"/>
      <c r="Z7" s="2"/>
      <c r="AA7" s="2"/>
      <c r="AB7" s="2"/>
      <c r="AC7" s="2"/>
      <c r="AD7" s="2"/>
      <c r="AE7" s="2"/>
      <c r="AF7" s="2"/>
      <c r="AG7" s="2"/>
      <c r="AH7" s="2"/>
      <c r="AI7" s="2"/>
      <c r="AJ7" s="2"/>
      <c r="AK7" s="2"/>
      <c r="AL7" s="2"/>
      <c r="AM7" s="2"/>
      <c r="AN7" s="2"/>
      <c r="AO7" s="2"/>
      <c r="AP7" s="2"/>
    </row>
    <row r="8" spans="2:42" ht="12.75">
      <c r="B8" s="1"/>
      <c r="C8" s="205"/>
      <c r="D8" s="205"/>
      <c r="E8" s="205"/>
      <c r="F8" s="205"/>
      <c r="G8" s="205"/>
      <c r="H8" s="2"/>
      <c r="I8" s="1"/>
      <c r="J8" s="2"/>
      <c r="K8" s="2"/>
      <c r="L8" s="62"/>
      <c r="M8" s="64"/>
      <c r="N8" s="70"/>
      <c r="O8" s="9"/>
      <c r="P8" s="60"/>
      <c r="Q8" s="9"/>
      <c r="R8" s="9"/>
      <c r="S8" s="9"/>
      <c r="T8" s="9"/>
      <c r="U8" s="9"/>
      <c r="V8" s="9"/>
      <c r="W8" s="9"/>
      <c r="X8" s="156"/>
      <c r="Y8" s="2"/>
      <c r="Z8" s="2"/>
      <c r="AA8" s="2"/>
      <c r="AB8" s="2"/>
      <c r="AC8" s="2"/>
      <c r="AD8" s="2"/>
      <c r="AE8" s="2"/>
      <c r="AF8" s="2"/>
      <c r="AG8" s="2"/>
      <c r="AH8" s="2"/>
      <c r="AI8" s="2"/>
      <c r="AJ8" s="2"/>
      <c r="AK8" s="2"/>
      <c r="AL8" s="2"/>
      <c r="AM8" s="2"/>
      <c r="AN8" s="2"/>
      <c r="AO8" s="2"/>
      <c r="AP8" s="2"/>
    </row>
    <row r="9" spans="2:42" ht="12.75">
      <c r="B9" s="185" t="s">
        <v>24</v>
      </c>
      <c r="C9" s="205"/>
      <c r="D9" s="205"/>
      <c r="E9" s="205"/>
      <c r="F9" s="205"/>
      <c r="G9" s="205"/>
      <c r="H9" s="206" t="s">
        <v>144</v>
      </c>
      <c r="I9" s="205"/>
      <c r="J9" s="207"/>
      <c r="K9" s="2"/>
      <c r="L9" s="64"/>
      <c r="M9" s="64"/>
      <c r="N9" s="64"/>
      <c r="O9" s="9"/>
      <c r="P9" s="60"/>
      <c r="Q9" s="9"/>
      <c r="R9" s="60"/>
      <c r="S9" s="9"/>
      <c r="T9" s="9"/>
      <c r="U9" s="9"/>
      <c r="V9" s="9"/>
      <c r="W9" s="9"/>
      <c r="X9" s="156"/>
      <c r="Y9" s="2"/>
      <c r="Z9" s="2"/>
      <c r="AA9" s="2"/>
      <c r="AB9" s="2"/>
      <c r="AC9" s="2"/>
      <c r="AD9" s="2"/>
      <c r="AE9" s="2"/>
      <c r="AF9" s="2"/>
      <c r="AG9" s="2"/>
      <c r="AH9" s="2"/>
      <c r="AI9" s="2"/>
      <c r="AJ9" s="2"/>
      <c r="AK9" s="2"/>
      <c r="AL9" s="2"/>
      <c r="AM9" s="2"/>
      <c r="AN9" s="2"/>
      <c r="AO9" s="2"/>
      <c r="AP9" s="2"/>
    </row>
    <row r="10" spans="2:42" ht="12.75" customHeight="1">
      <c r="B10" s="186"/>
      <c r="C10" s="2"/>
      <c r="D10" s="246" t="s">
        <v>36</v>
      </c>
      <c r="E10" s="246" t="s">
        <v>37</v>
      </c>
      <c r="F10" s="246" t="s">
        <v>38</v>
      </c>
      <c r="G10" s="2"/>
      <c r="H10" s="187" t="s">
        <v>11</v>
      </c>
      <c r="I10" s="187" t="s">
        <v>12</v>
      </c>
      <c r="J10" s="183" t="s">
        <v>171</v>
      </c>
      <c r="K10" s="184"/>
      <c r="L10" s="184"/>
      <c r="M10" s="184"/>
      <c r="N10" s="184"/>
      <c r="O10" s="9"/>
      <c r="P10" s="60"/>
      <c r="Q10" s="9"/>
      <c r="R10" s="60"/>
      <c r="S10" s="9"/>
      <c r="T10" s="9"/>
      <c r="U10" s="9"/>
      <c r="V10" s="9"/>
      <c r="W10" s="9"/>
      <c r="X10" s="156"/>
      <c r="Y10" s="2"/>
      <c r="Z10" s="2"/>
      <c r="AA10" s="2"/>
      <c r="AB10" s="2"/>
      <c r="AC10" s="2"/>
      <c r="AD10" s="2"/>
      <c r="AE10" s="2"/>
      <c r="AF10" s="2"/>
      <c r="AG10" s="2"/>
      <c r="AH10" s="2"/>
      <c r="AI10" s="2"/>
      <c r="AJ10" s="2"/>
      <c r="AK10" s="2"/>
      <c r="AL10" s="2"/>
      <c r="AM10" s="2"/>
      <c r="AN10" s="2"/>
      <c r="AO10" s="2"/>
      <c r="AP10" s="2"/>
    </row>
    <row r="11" spans="2:42" ht="12.75" customHeight="1">
      <c r="B11" s="2"/>
      <c r="C11" s="2"/>
      <c r="D11" s="247"/>
      <c r="E11" s="247"/>
      <c r="F11" s="247"/>
      <c r="G11" s="2"/>
      <c r="H11" s="164"/>
      <c r="I11" s="164"/>
      <c r="J11" s="184"/>
      <c r="K11" s="184"/>
      <c r="L11" s="184"/>
      <c r="M11" s="184"/>
      <c r="N11" s="184"/>
      <c r="O11" s="9"/>
      <c r="P11" s="9"/>
      <c r="Q11" s="9"/>
      <c r="R11" s="60"/>
      <c r="S11" s="9"/>
      <c r="T11" s="9"/>
      <c r="U11" s="9"/>
      <c r="V11" s="9"/>
      <c r="W11" s="9"/>
      <c r="X11" s="156"/>
      <c r="Y11" s="2"/>
      <c r="Z11" s="2"/>
      <c r="AA11" s="2"/>
      <c r="AB11" s="2"/>
      <c r="AC11" s="2"/>
      <c r="AD11" s="2"/>
      <c r="AE11" s="2"/>
      <c r="AF11" s="2"/>
      <c r="AG11" s="2"/>
      <c r="AH11" s="2"/>
      <c r="AI11" s="2"/>
      <c r="AJ11" s="2"/>
      <c r="AK11" s="2"/>
      <c r="AL11" s="2"/>
      <c r="AM11" s="2"/>
      <c r="AN11" s="2"/>
      <c r="AO11" s="2"/>
      <c r="AP11" s="2"/>
    </row>
    <row r="12" spans="2:42" ht="12.75" customHeight="1">
      <c r="B12" s="12">
        <v>1</v>
      </c>
      <c r="C12" s="2"/>
      <c r="D12" s="65"/>
      <c r="E12" s="65"/>
      <c r="F12" s="65"/>
      <c r="G12" s="19"/>
      <c r="H12" s="53"/>
      <c r="I12" s="53"/>
      <c r="J12" s="9">
        <f>((H12)*60+I12)*60</f>
        <v>0</v>
      </c>
      <c r="K12" s="189"/>
      <c r="L12" s="191" t="s">
        <v>170</v>
      </c>
      <c r="M12" s="192"/>
      <c r="N12" s="193"/>
      <c r="O12" s="47"/>
      <c r="P12" s="47"/>
      <c r="Q12" s="47"/>
      <c r="R12" s="60"/>
      <c r="S12" s="9"/>
      <c r="T12" s="9"/>
      <c r="U12" s="9"/>
      <c r="V12" s="9"/>
      <c r="W12" s="9"/>
      <c r="X12" s="156"/>
      <c r="Y12" s="2"/>
      <c r="Z12" s="2"/>
      <c r="AA12" s="2"/>
      <c r="AB12" s="2"/>
      <c r="AC12" s="2"/>
      <c r="AD12" s="2"/>
      <c r="AE12" s="2"/>
      <c r="AF12" s="2"/>
      <c r="AG12" s="2"/>
      <c r="AH12" s="2"/>
      <c r="AI12" s="2"/>
      <c r="AJ12" s="2"/>
      <c r="AK12" s="2"/>
      <c r="AL12" s="2"/>
      <c r="AM12" s="2"/>
      <c r="AN12" s="2"/>
      <c r="AO12" s="2"/>
      <c r="AP12" s="2"/>
    </row>
    <row r="13" spans="2:42" ht="12.75">
      <c r="B13" s="12">
        <v>2</v>
      </c>
      <c r="C13" s="2"/>
      <c r="D13" s="65"/>
      <c r="E13" s="65"/>
      <c r="F13" s="65"/>
      <c r="G13" s="19"/>
      <c r="H13" s="53"/>
      <c r="I13" s="53"/>
      <c r="J13" s="9">
        <f>((H13)*60+I13)*60</f>
        <v>0</v>
      </c>
      <c r="K13" s="190"/>
      <c r="L13" s="194"/>
      <c r="M13" s="195"/>
      <c r="N13" s="196"/>
      <c r="O13" s="47"/>
      <c r="P13" s="47"/>
      <c r="Q13" s="47"/>
      <c r="R13" s="60"/>
      <c r="S13" s="9"/>
      <c r="T13" s="9"/>
      <c r="U13" s="9"/>
      <c r="V13" s="9"/>
      <c r="W13" s="9"/>
      <c r="X13" s="156"/>
      <c r="Y13" s="2"/>
      <c r="Z13" s="2"/>
      <c r="AA13" s="2"/>
      <c r="AB13" s="2"/>
      <c r="AC13" s="2"/>
      <c r="AD13" s="2"/>
      <c r="AE13" s="2"/>
      <c r="AF13" s="2"/>
      <c r="AG13" s="2"/>
      <c r="AH13" s="2"/>
      <c r="AI13" s="2"/>
      <c r="AJ13" s="2"/>
      <c r="AK13" s="2"/>
      <c r="AL13" s="2"/>
      <c r="AM13" s="2"/>
      <c r="AN13" s="2"/>
      <c r="AO13" s="2"/>
      <c r="AP13" s="2"/>
    </row>
    <row r="14" spans="2:42" ht="12.75" customHeight="1">
      <c r="B14" s="12">
        <v>3</v>
      </c>
      <c r="C14" s="2"/>
      <c r="D14" s="65"/>
      <c r="E14" s="65"/>
      <c r="F14" s="65"/>
      <c r="G14" s="19"/>
      <c r="H14" s="53"/>
      <c r="I14" s="53"/>
      <c r="J14" s="9">
        <f aca="true" t="shared" si="0" ref="J14:J19">((H14)*60+I14)*60</f>
        <v>0</v>
      </c>
      <c r="K14" s="197"/>
      <c r="L14" s="191" t="s">
        <v>185</v>
      </c>
      <c r="M14" s="192"/>
      <c r="N14" s="193"/>
      <c r="O14" s="47"/>
      <c r="P14" s="47"/>
      <c r="Q14" s="47"/>
      <c r="R14" s="60"/>
      <c r="S14" s="9"/>
      <c r="T14" s="9"/>
      <c r="U14" s="9"/>
      <c r="V14" s="9"/>
      <c r="W14" s="9"/>
      <c r="X14" s="156"/>
      <c r="Y14" s="2"/>
      <c r="Z14" s="2"/>
      <c r="AA14" s="2"/>
      <c r="AB14" s="2"/>
      <c r="AC14" s="2"/>
      <c r="AD14" s="2"/>
      <c r="AE14" s="2"/>
      <c r="AF14" s="2"/>
      <c r="AG14" s="2"/>
      <c r="AH14" s="2"/>
      <c r="AI14" s="2"/>
      <c r="AJ14" s="2"/>
      <c r="AK14" s="2"/>
      <c r="AL14" s="2"/>
      <c r="AM14" s="2"/>
      <c r="AN14" s="2"/>
      <c r="AO14" s="2"/>
      <c r="AP14" s="2"/>
    </row>
    <row r="15" spans="2:42" ht="12.75">
      <c r="B15" s="12">
        <v>4</v>
      </c>
      <c r="C15" s="2"/>
      <c r="D15" s="65"/>
      <c r="E15" s="65"/>
      <c r="F15" s="65"/>
      <c r="G15" s="19"/>
      <c r="H15" s="53"/>
      <c r="I15" s="53"/>
      <c r="J15" s="9">
        <f t="shared" si="0"/>
        <v>0</v>
      </c>
      <c r="K15" s="198"/>
      <c r="L15" s="194"/>
      <c r="M15" s="195"/>
      <c r="N15" s="196"/>
      <c r="O15" s="47"/>
      <c r="P15" s="47"/>
      <c r="Q15" s="47"/>
      <c r="R15" s="60"/>
      <c r="S15" s="9"/>
      <c r="T15" s="9"/>
      <c r="U15" s="9"/>
      <c r="V15" s="9"/>
      <c r="W15" s="9"/>
      <c r="X15" s="156"/>
      <c r="Y15" s="2"/>
      <c r="Z15" s="2"/>
      <c r="AA15" s="2"/>
      <c r="AB15" s="2"/>
      <c r="AC15" s="2"/>
      <c r="AD15" s="2"/>
      <c r="AE15" s="2"/>
      <c r="AF15" s="2"/>
      <c r="AG15" s="2"/>
      <c r="AH15" s="2"/>
      <c r="AI15" s="2"/>
      <c r="AJ15" s="2"/>
      <c r="AK15" s="2"/>
      <c r="AL15" s="2"/>
      <c r="AM15" s="2"/>
      <c r="AN15" s="2"/>
      <c r="AO15" s="2"/>
      <c r="AP15" s="2"/>
    </row>
    <row r="16" spans="2:42" ht="12.75" customHeight="1">
      <c r="B16" s="12">
        <v>5</v>
      </c>
      <c r="C16" s="2"/>
      <c r="D16" s="65"/>
      <c r="E16" s="65"/>
      <c r="F16" s="65"/>
      <c r="G16" s="19"/>
      <c r="H16" s="53"/>
      <c r="I16" s="53"/>
      <c r="J16" s="9">
        <f>((H16)*60+I16)*60</f>
        <v>0</v>
      </c>
      <c r="K16" s="199"/>
      <c r="L16" s="191" t="s">
        <v>184</v>
      </c>
      <c r="M16" s="192"/>
      <c r="N16" s="193"/>
      <c r="O16" s="47"/>
      <c r="P16" s="47"/>
      <c r="Q16" s="47"/>
      <c r="R16" s="60"/>
      <c r="S16" s="9"/>
      <c r="T16" s="9"/>
      <c r="U16" s="9"/>
      <c r="V16" s="9"/>
      <c r="W16" s="9"/>
      <c r="X16" s="156"/>
      <c r="Y16" s="2"/>
      <c r="Z16" s="2"/>
      <c r="AA16" s="2"/>
      <c r="AB16" s="2"/>
      <c r="AC16" s="2"/>
      <c r="AD16" s="2"/>
      <c r="AE16" s="2"/>
      <c r="AF16" s="2"/>
      <c r="AG16" s="2"/>
      <c r="AH16" s="2"/>
      <c r="AI16" s="2"/>
      <c r="AJ16" s="2"/>
      <c r="AK16" s="2"/>
      <c r="AL16" s="2"/>
      <c r="AM16" s="2"/>
      <c r="AN16" s="2"/>
      <c r="AO16" s="2"/>
      <c r="AP16" s="2"/>
    </row>
    <row r="17" spans="2:42" ht="12.75">
      <c r="B17" s="12">
        <v>6</v>
      </c>
      <c r="C17" s="2"/>
      <c r="D17" s="65"/>
      <c r="E17" s="65"/>
      <c r="F17" s="65"/>
      <c r="G17" s="19"/>
      <c r="H17" s="53"/>
      <c r="I17" s="53"/>
      <c r="J17" s="9">
        <f t="shared" si="0"/>
        <v>0</v>
      </c>
      <c r="K17" s="200"/>
      <c r="L17" s="201"/>
      <c r="M17" s="202"/>
      <c r="N17" s="203"/>
      <c r="O17" s="47"/>
      <c r="P17" s="47"/>
      <c r="Q17" s="47"/>
      <c r="R17" s="60"/>
      <c r="S17" s="9"/>
      <c r="T17" s="9"/>
      <c r="U17" s="9"/>
      <c r="V17" s="9"/>
      <c r="W17" s="9"/>
      <c r="X17" s="156"/>
      <c r="Y17" s="2"/>
      <c r="Z17" s="2"/>
      <c r="AA17" s="2"/>
      <c r="AB17" s="2"/>
      <c r="AC17" s="2"/>
      <c r="AD17" s="2"/>
      <c r="AE17" s="2"/>
      <c r="AF17" s="2"/>
      <c r="AG17" s="2"/>
      <c r="AH17" s="2"/>
      <c r="AI17" s="2"/>
      <c r="AJ17" s="2"/>
      <c r="AK17" s="2"/>
      <c r="AL17" s="2"/>
      <c r="AM17" s="2"/>
      <c r="AN17" s="2"/>
      <c r="AO17" s="2"/>
      <c r="AP17" s="2"/>
    </row>
    <row r="18" spans="2:42" ht="12.75" customHeight="1">
      <c r="B18" s="12">
        <v>7</v>
      </c>
      <c r="C18" s="2"/>
      <c r="D18" s="65"/>
      <c r="E18" s="65"/>
      <c r="F18" s="65"/>
      <c r="G18" s="19"/>
      <c r="H18" s="53"/>
      <c r="I18" s="53"/>
      <c r="J18" s="9">
        <f t="shared" si="0"/>
        <v>0</v>
      </c>
      <c r="K18" s="200"/>
      <c r="L18" s="208" t="s">
        <v>174</v>
      </c>
      <c r="M18" s="202"/>
      <c r="N18" s="203"/>
      <c r="O18" s="47"/>
      <c r="P18" s="47"/>
      <c r="Q18" s="47"/>
      <c r="R18" s="60"/>
      <c r="S18" s="9"/>
      <c r="T18" s="9"/>
      <c r="U18" s="9"/>
      <c r="V18" s="9"/>
      <c r="W18" s="9"/>
      <c r="X18" s="156"/>
      <c r="Y18" s="2"/>
      <c r="Z18" s="2"/>
      <c r="AA18" s="2"/>
      <c r="AB18" s="2"/>
      <c r="AC18" s="2"/>
      <c r="AD18" s="2"/>
      <c r="AE18" s="2"/>
      <c r="AF18" s="2"/>
      <c r="AG18" s="2"/>
      <c r="AH18" s="2"/>
      <c r="AI18" s="2"/>
      <c r="AJ18" s="2"/>
      <c r="AK18" s="2"/>
      <c r="AL18" s="2"/>
      <c r="AM18" s="2"/>
      <c r="AN18" s="2"/>
      <c r="AO18" s="2"/>
      <c r="AP18" s="2"/>
    </row>
    <row r="19" spans="2:42" ht="12.75" customHeight="1">
      <c r="B19" s="12">
        <v>8</v>
      </c>
      <c r="C19" s="2"/>
      <c r="D19" s="65"/>
      <c r="E19" s="65"/>
      <c r="F19" s="65"/>
      <c r="G19" s="19"/>
      <c r="H19" s="53"/>
      <c r="I19" s="53"/>
      <c r="J19" s="9">
        <f t="shared" si="0"/>
        <v>0</v>
      </c>
      <c r="K19" s="218"/>
      <c r="L19" s="194"/>
      <c r="M19" s="195"/>
      <c r="N19" s="196"/>
      <c r="O19" s="47"/>
      <c r="P19" s="47"/>
      <c r="Q19" s="47"/>
      <c r="R19" s="60"/>
      <c r="S19" s="9"/>
      <c r="T19" s="9"/>
      <c r="U19" s="9"/>
      <c r="V19" s="9"/>
      <c r="W19" s="9"/>
      <c r="X19" s="156"/>
      <c r="Y19" s="2"/>
      <c r="Z19" s="2"/>
      <c r="AA19" s="2"/>
      <c r="AB19" s="2"/>
      <c r="AC19" s="2"/>
      <c r="AD19" s="2"/>
      <c r="AE19" s="2"/>
      <c r="AF19" s="2"/>
      <c r="AG19" s="2"/>
      <c r="AH19" s="2"/>
      <c r="AI19" s="2"/>
      <c r="AJ19" s="2"/>
      <c r="AK19" s="2"/>
      <c r="AL19" s="2"/>
      <c r="AM19" s="2"/>
      <c r="AN19" s="2"/>
      <c r="AO19" s="2"/>
      <c r="AP19" s="2"/>
    </row>
    <row r="20" spans="2:42" ht="16.5">
      <c r="B20" s="2"/>
      <c r="C20" s="16"/>
      <c r="D20" s="2"/>
      <c r="E20" s="2"/>
      <c r="F20" s="2"/>
      <c r="G20" s="2"/>
      <c r="H20" s="172" t="str">
        <f>IF(J20&gt;84600,"Zeit &gt; 24 h!"," ")</f>
        <v> </v>
      </c>
      <c r="I20" s="173"/>
      <c r="J20" s="48">
        <v>0</v>
      </c>
      <c r="K20" s="48"/>
      <c r="L20" s="5"/>
      <c r="M20" s="5"/>
      <c r="N20" s="2"/>
      <c r="O20" s="49"/>
      <c r="P20" s="49"/>
      <c r="Q20" s="49"/>
      <c r="R20" s="60"/>
      <c r="S20" s="9"/>
      <c r="T20" s="9"/>
      <c r="U20" s="9"/>
      <c r="V20" s="9"/>
      <c r="W20" s="9"/>
      <c r="X20" s="156"/>
      <c r="Y20" s="2"/>
      <c r="Z20" s="2"/>
      <c r="AA20" s="2"/>
      <c r="AB20" s="2"/>
      <c r="AC20" s="2"/>
      <c r="AD20" s="2"/>
      <c r="AE20" s="2"/>
      <c r="AF20" s="2"/>
      <c r="AG20" s="2"/>
      <c r="AH20" s="2"/>
      <c r="AI20" s="2"/>
      <c r="AJ20" s="2"/>
      <c r="AK20" s="2"/>
      <c r="AL20" s="2"/>
      <c r="AM20" s="2"/>
      <c r="AN20" s="2"/>
      <c r="AO20" s="2"/>
      <c r="AP20" s="2"/>
    </row>
    <row r="21" spans="2:42" ht="12.75">
      <c r="B21" s="2"/>
      <c r="C21" s="2"/>
      <c r="D21" s="2"/>
      <c r="E21" s="11"/>
      <c r="F21" s="11"/>
      <c r="G21" s="11"/>
      <c r="H21" s="11"/>
      <c r="I21" s="11"/>
      <c r="J21" s="11"/>
      <c r="K21" s="11"/>
      <c r="L21" s="11"/>
      <c r="M21" s="11"/>
      <c r="N21" s="18"/>
      <c r="O21" s="9"/>
      <c r="P21" s="9"/>
      <c r="Q21" s="9"/>
      <c r="R21" s="9"/>
      <c r="S21" s="9"/>
      <c r="T21" s="9"/>
      <c r="U21" s="9"/>
      <c r="V21" s="9"/>
      <c r="W21" s="9"/>
      <c r="X21" s="156"/>
      <c r="Y21" s="2"/>
      <c r="Z21" s="2"/>
      <c r="AA21" s="2"/>
      <c r="AB21" s="2"/>
      <c r="AC21" s="2"/>
      <c r="AD21" s="2"/>
      <c r="AE21" s="2"/>
      <c r="AF21" s="2"/>
      <c r="AG21" s="2"/>
      <c r="AH21" s="2"/>
      <c r="AI21" s="2"/>
      <c r="AJ21" s="2"/>
      <c r="AK21" s="2"/>
      <c r="AL21" s="2"/>
      <c r="AM21" s="2"/>
      <c r="AN21" s="2"/>
      <c r="AO21" s="2"/>
      <c r="AP21" s="2"/>
    </row>
    <row r="22" spans="2:42" ht="12.75">
      <c r="B22" s="2"/>
      <c r="C22" s="2"/>
      <c r="D22" s="2"/>
      <c r="E22" s="1" t="s">
        <v>16</v>
      </c>
      <c r="F22" s="2"/>
      <c r="G22" s="2"/>
      <c r="H22" s="2"/>
      <c r="I22" s="1"/>
      <c r="J22" s="2"/>
      <c r="K22" s="1" t="s">
        <v>179</v>
      </c>
      <c r="L22" s="2"/>
      <c r="M22" s="1"/>
      <c r="N22" s="2"/>
      <c r="O22" s="9"/>
      <c r="P22" s="9"/>
      <c r="Q22" s="9"/>
      <c r="R22" s="9"/>
      <c r="S22" s="9"/>
      <c r="T22" s="60" t="s">
        <v>19</v>
      </c>
      <c r="U22" s="9"/>
      <c r="V22" s="9"/>
      <c r="W22" s="9"/>
      <c r="X22" s="156"/>
      <c r="Y22" s="2"/>
      <c r="Z22" s="2"/>
      <c r="AA22" s="2"/>
      <c r="AB22" s="2"/>
      <c r="AC22" s="2"/>
      <c r="AD22" s="2"/>
      <c r="AE22" s="2"/>
      <c r="AF22" s="2"/>
      <c r="AG22" s="2"/>
      <c r="AH22" s="2"/>
      <c r="AI22" s="2"/>
      <c r="AJ22" s="2"/>
      <c r="AK22" s="2"/>
      <c r="AL22" s="2"/>
      <c r="AM22" s="2"/>
      <c r="AN22" s="2"/>
      <c r="AO22" s="2"/>
      <c r="AP22" s="2"/>
    </row>
    <row r="23" spans="2:42" ht="14.25">
      <c r="B23" s="185" t="s">
        <v>24</v>
      </c>
      <c r="C23" s="2"/>
      <c r="D23" s="1"/>
      <c r="E23" s="1" t="s">
        <v>15</v>
      </c>
      <c r="F23" s="2"/>
      <c r="G23" s="2"/>
      <c r="H23" s="2"/>
      <c r="I23" s="1" t="s">
        <v>27</v>
      </c>
      <c r="J23" s="1"/>
      <c r="K23" s="2"/>
      <c r="L23" s="2"/>
      <c r="M23" s="1" t="s">
        <v>96</v>
      </c>
      <c r="N23" s="2"/>
      <c r="O23" s="9"/>
      <c r="P23" s="9"/>
      <c r="Q23" s="9"/>
      <c r="R23" s="9"/>
      <c r="S23" s="60"/>
      <c r="T23" s="60" t="s">
        <v>20</v>
      </c>
      <c r="U23" s="9"/>
      <c r="V23" s="9"/>
      <c r="W23" s="9"/>
      <c r="X23" s="156"/>
      <c r="Y23" s="2"/>
      <c r="Z23" s="2"/>
      <c r="AA23" s="2"/>
      <c r="AB23" s="2"/>
      <c r="AC23" s="2"/>
      <c r="AD23" s="2"/>
      <c r="AE23" s="2"/>
      <c r="AF23" s="2"/>
      <c r="AG23" s="2"/>
      <c r="AH23" s="2"/>
      <c r="AI23" s="2"/>
      <c r="AJ23" s="2"/>
      <c r="AK23" s="2"/>
      <c r="AL23" s="2"/>
      <c r="AM23" s="2"/>
      <c r="AN23" s="2"/>
      <c r="AO23" s="2"/>
      <c r="AP23" s="2"/>
    </row>
    <row r="24" spans="2:42" ht="12.75" customHeight="1">
      <c r="B24" s="186"/>
      <c r="C24" s="2"/>
      <c r="D24" s="187" t="s">
        <v>33</v>
      </c>
      <c r="E24" s="187" t="s">
        <v>34</v>
      </c>
      <c r="F24" s="187" t="s">
        <v>35</v>
      </c>
      <c r="G24" s="9" t="s">
        <v>21</v>
      </c>
      <c r="H24" s="187" t="s">
        <v>11</v>
      </c>
      <c r="I24" s="187" t="s">
        <v>12</v>
      </c>
      <c r="J24" s="163" t="s">
        <v>23</v>
      </c>
      <c r="K24" s="9" t="s">
        <v>21</v>
      </c>
      <c r="L24" s="187" t="s">
        <v>11</v>
      </c>
      <c r="M24" s="187" t="s">
        <v>12</v>
      </c>
      <c r="N24" s="163" t="s">
        <v>23</v>
      </c>
      <c r="O24" s="60"/>
      <c r="P24" s="60"/>
      <c r="Q24" s="9"/>
      <c r="R24" s="9"/>
      <c r="S24" s="161" t="s">
        <v>29</v>
      </c>
      <c r="T24" s="161" t="s">
        <v>30</v>
      </c>
      <c r="U24" s="161" t="s">
        <v>31</v>
      </c>
      <c r="V24" s="9"/>
      <c r="W24" s="9"/>
      <c r="X24" s="156"/>
      <c r="Y24" s="2"/>
      <c r="Z24" s="2"/>
      <c r="AA24" s="2"/>
      <c r="AB24" s="2"/>
      <c r="AC24" s="2"/>
      <c r="AD24" s="2"/>
      <c r="AE24" s="2"/>
      <c r="AF24" s="2"/>
      <c r="AG24" s="2"/>
      <c r="AH24" s="2"/>
      <c r="AI24" s="2"/>
      <c r="AJ24" s="2"/>
      <c r="AK24" s="2"/>
      <c r="AL24" s="2"/>
      <c r="AM24" s="2"/>
      <c r="AN24" s="2"/>
      <c r="AO24" s="2"/>
      <c r="AP24" s="2"/>
    </row>
    <row r="25" spans="2:42" ht="12.75" customHeight="1">
      <c r="B25" s="2"/>
      <c r="C25" s="2"/>
      <c r="D25" s="166"/>
      <c r="E25" s="166"/>
      <c r="F25" s="166"/>
      <c r="G25" s="9" t="s">
        <v>22</v>
      </c>
      <c r="H25" s="164"/>
      <c r="I25" s="164"/>
      <c r="J25" s="164"/>
      <c r="K25" s="9" t="s">
        <v>22</v>
      </c>
      <c r="L25" s="164"/>
      <c r="M25" s="164"/>
      <c r="N25" s="164"/>
      <c r="O25" s="9"/>
      <c r="P25" s="9"/>
      <c r="Q25" s="9"/>
      <c r="R25" s="9"/>
      <c r="S25" s="162"/>
      <c r="T25" s="162"/>
      <c r="U25" s="162"/>
      <c r="V25" s="9"/>
      <c r="W25" s="9"/>
      <c r="X25" s="156"/>
      <c r="Y25" s="2"/>
      <c r="Z25" s="2"/>
      <c r="AA25" s="2"/>
      <c r="AB25" s="2"/>
      <c r="AC25" s="2"/>
      <c r="AD25" s="2"/>
      <c r="AE25" s="2"/>
      <c r="AF25" s="2"/>
      <c r="AG25" s="2"/>
      <c r="AH25" s="2"/>
      <c r="AI25" s="2"/>
      <c r="AJ25" s="2"/>
      <c r="AK25" s="2"/>
      <c r="AL25" s="2"/>
      <c r="AM25" s="2"/>
      <c r="AN25" s="2"/>
      <c r="AO25" s="2"/>
      <c r="AP25" s="2"/>
    </row>
    <row r="26" spans="2:42" ht="12.75">
      <c r="B26" s="12">
        <v>1</v>
      </c>
      <c r="C26" s="9" t="str">
        <f aca="true" t="shared" si="1" ref="C26:C33">IF(F12&lt;=0," ",1.4375*F26)</f>
        <v> </v>
      </c>
      <c r="D26" s="8" t="str">
        <f aca="true" t="shared" si="2" ref="D26:E33">IF(OR(D12&lt;=0,$J12&lt;=0,$J12&gt;86400)," ",1/1.4*(D12*$J12/(50*28800))^0.5)</f>
        <v> </v>
      </c>
      <c r="E26" s="8" t="str">
        <f t="shared" si="2"/>
        <v> </v>
      </c>
      <c r="F26" s="8" t="str">
        <f>IF(OR(F12&lt;=0,$J12&lt;=0,$J12&gt;86400)," ",(F12*$J12/(50*28800))^0.5)</f>
        <v> </v>
      </c>
      <c r="G26" s="9" t="str">
        <f aca="true" t="shared" si="3" ref="G26:G33">IF(AND(D12&lt;=0,E12&lt;=0,F12&lt;=0)," ",(8*0.5*0.5/MAXA(S26,T26,U26)^2))</f>
        <v> </v>
      </c>
      <c r="H26" s="10" t="str">
        <f>IF(AND(D12&lt;=0,E12&lt;=0,F12&lt;=0)," ",IF(G26&gt;=12,"&gt;12",TRUNC(G26)))</f>
        <v> </v>
      </c>
      <c r="I26" s="10" t="str">
        <f>IF(AND(D12&lt;=0,E12&lt;=0,F12&lt;=0)," ",(IF(G26&gt;=12,"",(G26-H26)*60)))</f>
        <v> </v>
      </c>
      <c r="J26" s="10" t="str">
        <f>IF(AND((S26)=" ",(T26)=" ",(U26)=" ")," ",IF(MAX(S26,T26,U26)=MAX(S26,T26),IF(MAX(S26,T26)=S26,"x","y"),"z"))</f>
        <v> </v>
      </c>
      <c r="K26" s="9" t="str">
        <f aca="true" t="shared" si="4" ref="K26:K33">IF(AND(D12&lt;=0,E12&lt;=0,F12&lt;=0)," ",(8*1.15*1.15/MAXA(S26,T26,R26)^2))</f>
        <v> </v>
      </c>
      <c r="L26" s="10" t="str">
        <f>IF(AND(D12&lt;=0,E12&lt;=0,F12&lt;=0)," ",IF(K26&gt;=12,"&gt;12",TRUNC(K26)))</f>
        <v> </v>
      </c>
      <c r="M26" s="10" t="str">
        <f>IF(AND(D12&lt;=0,E12&lt;=0,F12&lt;=0)," ",(IF(L26&gt;=12,"",(K26-L26)*60)))</f>
        <v> </v>
      </c>
      <c r="N26" s="10" t="str">
        <f>IF(AND((S26)=" ",(T26)=" ",(U26)=" ")," ",IF(MAX(S26,T26,R26)=MAX(S26,T26),IF(MAX(S26,T26)=S26,"x","y"),"z"))</f>
        <v> </v>
      </c>
      <c r="O26" s="47">
        <f>IF(ISTEXT(D26),0,1.4*D26)</f>
        <v>0</v>
      </c>
      <c r="P26" s="47">
        <f>IF(ISTEXT(E26),0,1.4*E26)</f>
        <v>0</v>
      </c>
      <c r="Q26" s="47">
        <f>IF(ISTEXT(F26),0,F26)</f>
        <v>0</v>
      </c>
      <c r="R26" s="9" t="str">
        <f aca="true" t="shared" si="5" ref="R26:R33">IF(F12&lt;=0," ",1.4375*U26)</f>
        <v> </v>
      </c>
      <c r="S26" s="61" t="str">
        <f>IF(D12&lt;=0," ",(D12/50)^0.5)</f>
        <v> </v>
      </c>
      <c r="T26" s="61" t="str">
        <f>IF(E12&lt;=0," ",(E12/50)^0.5)</f>
        <v> </v>
      </c>
      <c r="U26" s="61" t="str">
        <f>IF(F12&lt;=0," ",(F12/50)^0.5)</f>
        <v> </v>
      </c>
      <c r="V26" s="47"/>
      <c r="W26" s="9"/>
      <c r="X26" s="156"/>
      <c r="Y26" s="2"/>
      <c r="Z26" s="2"/>
      <c r="AA26" s="2"/>
      <c r="AB26" s="2"/>
      <c r="AC26" s="2"/>
      <c r="AD26" s="2"/>
      <c r="AE26" s="2"/>
      <c r="AF26" s="2"/>
      <c r="AG26" s="2"/>
      <c r="AH26" s="2"/>
      <c r="AI26" s="2"/>
      <c r="AJ26" s="2"/>
      <c r="AK26" s="2"/>
      <c r="AL26" s="2"/>
      <c r="AM26" s="2"/>
      <c r="AN26" s="2"/>
      <c r="AO26" s="2"/>
      <c r="AP26" s="2"/>
    </row>
    <row r="27" spans="2:42" ht="12.75">
      <c r="B27" s="12">
        <v>2</v>
      </c>
      <c r="C27" s="9" t="str">
        <f t="shared" si="1"/>
        <v> </v>
      </c>
      <c r="D27" s="8" t="str">
        <f t="shared" si="2"/>
        <v> </v>
      </c>
      <c r="E27" s="8" t="str">
        <f t="shared" si="2"/>
        <v> </v>
      </c>
      <c r="F27" s="8" t="str">
        <f aca="true" t="shared" si="6" ref="F27:F33">IF(OR(F13&lt;=0,$J13&lt;=0,$J13&gt;86400)," ",(F13*$J13/(50*28800))^0.5)</f>
        <v> </v>
      </c>
      <c r="G27" s="9" t="str">
        <f t="shared" si="3"/>
        <v> </v>
      </c>
      <c r="H27" s="10" t="str">
        <f aca="true" t="shared" si="7" ref="H27:H33">IF(AND(D13&lt;=0,E13&lt;=0,F13&lt;=0)," ",IF(G27&gt;=12,"&gt;12",TRUNC(G27)))</f>
        <v> </v>
      </c>
      <c r="I27" s="10" t="str">
        <f aca="true" t="shared" si="8" ref="I27:I33">IF(AND(D13&lt;=0,E13&lt;=0,F13&lt;=0)," ",(IF(G27&gt;=12,"",(G27-H27)*60)))</f>
        <v> </v>
      </c>
      <c r="J27" s="10" t="str">
        <f aca="true" t="shared" si="9" ref="J27:J33">IF(AND((S27)=" ",(T27)=" ",(U27)=" ")," ",IF(MAX(S27,T27,U27)=MAX(S27,T27),IF(MAX(S27,T27)=S27,"x","y"),"z"))</f>
        <v> </v>
      </c>
      <c r="K27" s="9" t="str">
        <f t="shared" si="4"/>
        <v> </v>
      </c>
      <c r="L27" s="10" t="str">
        <f aca="true" t="shared" si="10" ref="L27:L33">IF(AND(D13&lt;=0,E13&lt;=0,F13&lt;=0)," ",IF(K27&gt;=12,"&gt;12",TRUNC(K27)))</f>
        <v> </v>
      </c>
      <c r="M27" s="10" t="str">
        <f aca="true" t="shared" si="11" ref="M27:M33">IF(AND(D13&lt;=0,E13&lt;=0,F13&lt;=0)," ",(IF(L27&gt;=12,"",(K27-L27)*60)))</f>
        <v> </v>
      </c>
      <c r="N27" s="10" t="str">
        <f aca="true" t="shared" si="12" ref="N27:N33">IF(AND((S27)=" ",(T27)=" ",(U27)=" ")," ",IF(MAX(S27,T27,R27)=MAX(S27,T27),IF(MAX(S27,T27)=S27,"x","y"),"z"))</f>
        <v> </v>
      </c>
      <c r="O27" s="47">
        <f aca="true" t="shared" si="13" ref="O27:P33">IF(ISTEXT(D27),0,1.4*D27)</f>
        <v>0</v>
      </c>
      <c r="P27" s="47">
        <f t="shared" si="13"/>
        <v>0</v>
      </c>
      <c r="Q27" s="47">
        <f aca="true" t="shared" si="14" ref="Q27:Q33">IF(ISTEXT(F27),0,F27)</f>
        <v>0</v>
      </c>
      <c r="R27" s="9" t="str">
        <f t="shared" si="5"/>
        <v> </v>
      </c>
      <c r="S27" s="61" t="str">
        <f aca="true" t="shared" si="15" ref="S27:S33">IF(D13&lt;=0," ",(D13/50)^0.5)</f>
        <v> </v>
      </c>
      <c r="T27" s="61" t="str">
        <f aca="true" t="shared" si="16" ref="T27:T33">IF(E13&lt;=0," ",(E13/50)^0.5)</f>
        <v> </v>
      </c>
      <c r="U27" s="61" t="str">
        <f aca="true" t="shared" si="17" ref="U27:U33">IF(F13&lt;=0," ",(F13/50)^0.5)</f>
        <v> </v>
      </c>
      <c r="V27" s="47"/>
      <c r="W27" s="9"/>
      <c r="X27" s="156"/>
      <c r="Y27" s="2"/>
      <c r="Z27" s="2"/>
      <c r="AA27" s="2"/>
      <c r="AB27" s="2"/>
      <c r="AC27" s="2"/>
      <c r="AD27" s="2"/>
      <c r="AE27" s="2"/>
      <c r="AF27" s="2"/>
      <c r="AG27" s="2"/>
      <c r="AH27" s="2"/>
      <c r="AI27" s="2"/>
      <c r="AJ27" s="2"/>
      <c r="AK27" s="2"/>
      <c r="AL27" s="2"/>
      <c r="AM27" s="2"/>
      <c r="AN27" s="2"/>
      <c r="AO27" s="2"/>
      <c r="AP27" s="2"/>
    </row>
    <row r="28" spans="2:42" ht="12.75">
      <c r="B28" s="12">
        <v>3</v>
      </c>
      <c r="C28" s="9" t="str">
        <f t="shared" si="1"/>
        <v> </v>
      </c>
      <c r="D28" s="8" t="str">
        <f t="shared" si="2"/>
        <v> </v>
      </c>
      <c r="E28" s="8" t="str">
        <f t="shared" si="2"/>
        <v> </v>
      </c>
      <c r="F28" s="8" t="str">
        <f t="shared" si="6"/>
        <v> </v>
      </c>
      <c r="G28" s="9" t="str">
        <f t="shared" si="3"/>
        <v> </v>
      </c>
      <c r="H28" s="10" t="str">
        <f t="shared" si="7"/>
        <v> </v>
      </c>
      <c r="I28" s="10" t="str">
        <f t="shared" si="8"/>
        <v> </v>
      </c>
      <c r="J28" s="10" t="str">
        <f t="shared" si="9"/>
        <v> </v>
      </c>
      <c r="K28" s="9" t="str">
        <f t="shared" si="4"/>
        <v> </v>
      </c>
      <c r="L28" s="10" t="str">
        <f t="shared" si="10"/>
        <v> </v>
      </c>
      <c r="M28" s="10" t="str">
        <f t="shared" si="11"/>
        <v> </v>
      </c>
      <c r="N28" s="10" t="str">
        <f t="shared" si="12"/>
        <v> </v>
      </c>
      <c r="O28" s="47">
        <f t="shared" si="13"/>
        <v>0</v>
      </c>
      <c r="P28" s="47">
        <f t="shared" si="13"/>
        <v>0</v>
      </c>
      <c r="Q28" s="47">
        <f t="shared" si="14"/>
        <v>0</v>
      </c>
      <c r="R28" s="9" t="str">
        <f t="shared" si="5"/>
        <v> </v>
      </c>
      <c r="S28" s="61" t="str">
        <f t="shared" si="15"/>
        <v> </v>
      </c>
      <c r="T28" s="61" t="str">
        <f t="shared" si="16"/>
        <v> </v>
      </c>
      <c r="U28" s="61" t="str">
        <f t="shared" si="17"/>
        <v> </v>
      </c>
      <c r="V28" s="47"/>
      <c r="W28" s="9"/>
      <c r="X28" s="156"/>
      <c r="Y28" s="2"/>
      <c r="Z28" s="2"/>
      <c r="AA28" s="2"/>
      <c r="AB28" s="2"/>
      <c r="AC28" s="2"/>
      <c r="AD28" s="2"/>
      <c r="AE28" s="2"/>
      <c r="AF28" s="2"/>
      <c r="AG28" s="2"/>
      <c r="AH28" s="2"/>
      <c r="AI28" s="2"/>
      <c r="AJ28" s="2"/>
      <c r="AK28" s="2"/>
      <c r="AL28" s="2"/>
      <c r="AM28" s="2"/>
      <c r="AN28" s="2"/>
      <c r="AO28" s="2"/>
      <c r="AP28" s="2"/>
    </row>
    <row r="29" spans="2:42" ht="12.75">
      <c r="B29" s="12">
        <v>4</v>
      </c>
      <c r="C29" s="9" t="str">
        <f t="shared" si="1"/>
        <v> </v>
      </c>
      <c r="D29" s="8" t="str">
        <f t="shared" si="2"/>
        <v> </v>
      </c>
      <c r="E29" s="8" t="str">
        <f t="shared" si="2"/>
        <v> </v>
      </c>
      <c r="F29" s="8" t="str">
        <f t="shared" si="6"/>
        <v> </v>
      </c>
      <c r="G29" s="9" t="str">
        <f t="shared" si="3"/>
        <v> </v>
      </c>
      <c r="H29" s="10" t="str">
        <f t="shared" si="7"/>
        <v> </v>
      </c>
      <c r="I29" s="10" t="str">
        <f t="shared" si="8"/>
        <v> </v>
      </c>
      <c r="J29" s="10" t="str">
        <f t="shared" si="9"/>
        <v> </v>
      </c>
      <c r="K29" s="9" t="str">
        <f t="shared" si="4"/>
        <v> </v>
      </c>
      <c r="L29" s="10" t="str">
        <f t="shared" si="10"/>
        <v> </v>
      </c>
      <c r="M29" s="10" t="str">
        <f t="shared" si="11"/>
        <v> </v>
      </c>
      <c r="N29" s="10" t="str">
        <f t="shared" si="12"/>
        <v> </v>
      </c>
      <c r="O29" s="47">
        <f t="shared" si="13"/>
        <v>0</v>
      </c>
      <c r="P29" s="47">
        <f t="shared" si="13"/>
        <v>0</v>
      </c>
      <c r="Q29" s="47">
        <f t="shared" si="14"/>
        <v>0</v>
      </c>
      <c r="R29" s="9" t="str">
        <f t="shared" si="5"/>
        <v> </v>
      </c>
      <c r="S29" s="61" t="str">
        <f t="shared" si="15"/>
        <v> </v>
      </c>
      <c r="T29" s="61" t="str">
        <f t="shared" si="16"/>
        <v> </v>
      </c>
      <c r="U29" s="61" t="str">
        <f t="shared" si="17"/>
        <v> </v>
      </c>
      <c r="V29" s="47"/>
      <c r="W29" s="9"/>
      <c r="X29" s="156"/>
      <c r="Y29" s="2"/>
      <c r="Z29" s="2"/>
      <c r="AA29" s="2"/>
      <c r="AB29" s="2"/>
      <c r="AC29" s="2"/>
      <c r="AD29" s="2"/>
      <c r="AE29" s="2"/>
      <c r="AF29" s="2"/>
      <c r="AG29" s="2"/>
      <c r="AH29" s="2"/>
      <c r="AI29" s="2"/>
      <c r="AJ29" s="2"/>
      <c r="AK29" s="2"/>
      <c r="AL29" s="2"/>
      <c r="AM29" s="2"/>
      <c r="AN29" s="2"/>
      <c r="AO29" s="2"/>
      <c r="AP29" s="2"/>
    </row>
    <row r="30" spans="2:42" ht="12.75">
      <c r="B30" s="12">
        <v>5</v>
      </c>
      <c r="C30" s="9" t="str">
        <f t="shared" si="1"/>
        <v> </v>
      </c>
      <c r="D30" s="8" t="str">
        <f t="shared" si="2"/>
        <v> </v>
      </c>
      <c r="E30" s="8" t="str">
        <f t="shared" si="2"/>
        <v> </v>
      </c>
      <c r="F30" s="8" t="str">
        <f t="shared" si="6"/>
        <v> </v>
      </c>
      <c r="G30" s="9" t="str">
        <f t="shared" si="3"/>
        <v> </v>
      </c>
      <c r="H30" s="10" t="str">
        <f t="shared" si="7"/>
        <v> </v>
      </c>
      <c r="I30" s="10" t="str">
        <f t="shared" si="8"/>
        <v> </v>
      </c>
      <c r="J30" s="10" t="str">
        <f t="shared" si="9"/>
        <v> </v>
      </c>
      <c r="K30" s="9" t="str">
        <f t="shared" si="4"/>
        <v> </v>
      </c>
      <c r="L30" s="10" t="str">
        <f t="shared" si="10"/>
        <v> </v>
      </c>
      <c r="M30" s="10" t="str">
        <f t="shared" si="11"/>
        <v> </v>
      </c>
      <c r="N30" s="10" t="str">
        <f t="shared" si="12"/>
        <v> </v>
      </c>
      <c r="O30" s="47">
        <f t="shared" si="13"/>
        <v>0</v>
      </c>
      <c r="P30" s="47">
        <f t="shared" si="13"/>
        <v>0</v>
      </c>
      <c r="Q30" s="47">
        <f t="shared" si="14"/>
        <v>0</v>
      </c>
      <c r="R30" s="9" t="str">
        <f t="shared" si="5"/>
        <v> </v>
      </c>
      <c r="S30" s="61" t="str">
        <f t="shared" si="15"/>
        <v> </v>
      </c>
      <c r="T30" s="61" t="str">
        <f t="shared" si="16"/>
        <v> </v>
      </c>
      <c r="U30" s="61" t="str">
        <f t="shared" si="17"/>
        <v> </v>
      </c>
      <c r="V30" s="47"/>
      <c r="W30" s="9"/>
      <c r="X30" s="156"/>
      <c r="Y30" s="2"/>
      <c r="Z30" s="2"/>
      <c r="AA30" s="2"/>
      <c r="AB30" s="2"/>
      <c r="AC30" s="2"/>
      <c r="AD30" s="2"/>
      <c r="AE30" s="2"/>
      <c r="AF30" s="2"/>
      <c r="AG30" s="2"/>
      <c r="AH30" s="2"/>
      <c r="AI30" s="2"/>
      <c r="AJ30" s="2"/>
      <c r="AK30" s="2"/>
      <c r="AL30" s="2"/>
      <c r="AM30" s="2"/>
      <c r="AN30" s="2"/>
      <c r="AO30" s="2"/>
      <c r="AP30" s="2"/>
    </row>
    <row r="31" spans="2:42" ht="12.75">
      <c r="B31" s="12">
        <v>6</v>
      </c>
      <c r="C31" s="9" t="str">
        <f t="shared" si="1"/>
        <v> </v>
      </c>
      <c r="D31" s="8" t="str">
        <f t="shared" si="2"/>
        <v> </v>
      </c>
      <c r="E31" s="8" t="str">
        <f t="shared" si="2"/>
        <v> </v>
      </c>
      <c r="F31" s="8" t="str">
        <f t="shared" si="6"/>
        <v> </v>
      </c>
      <c r="G31" s="9" t="str">
        <f t="shared" si="3"/>
        <v> </v>
      </c>
      <c r="H31" s="10" t="str">
        <f t="shared" si="7"/>
        <v> </v>
      </c>
      <c r="I31" s="10" t="str">
        <f t="shared" si="8"/>
        <v> </v>
      </c>
      <c r="J31" s="10" t="str">
        <f t="shared" si="9"/>
        <v> </v>
      </c>
      <c r="K31" s="9" t="str">
        <f t="shared" si="4"/>
        <v> </v>
      </c>
      <c r="L31" s="10" t="str">
        <f t="shared" si="10"/>
        <v> </v>
      </c>
      <c r="M31" s="10" t="str">
        <f t="shared" si="11"/>
        <v> </v>
      </c>
      <c r="N31" s="10" t="str">
        <f t="shared" si="12"/>
        <v> </v>
      </c>
      <c r="O31" s="47">
        <f t="shared" si="13"/>
        <v>0</v>
      </c>
      <c r="P31" s="47">
        <f t="shared" si="13"/>
        <v>0</v>
      </c>
      <c r="Q31" s="47">
        <f t="shared" si="14"/>
        <v>0</v>
      </c>
      <c r="R31" s="9" t="str">
        <f t="shared" si="5"/>
        <v> </v>
      </c>
      <c r="S31" s="61" t="str">
        <f t="shared" si="15"/>
        <v> </v>
      </c>
      <c r="T31" s="61" t="str">
        <f t="shared" si="16"/>
        <v> </v>
      </c>
      <c r="U31" s="61" t="str">
        <f t="shared" si="17"/>
        <v> </v>
      </c>
      <c r="V31" s="47"/>
      <c r="W31" s="9"/>
      <c r="X31" s="156"/>
      <c r="Y31" s="2"/>
      <c r="Z31" s="2"/>
      <c r="AA31" s="2"/>
      <c r="AB31" s="2"/>
      <c r="AC31" s="2"/>
      <c r="AD31" s="2"/>
      <c r="AE31" s="2"/>
      <c r="AF31" s="2"/>
      <c r="AG31" s="2"/>
      <c r="AH31" s="2"/>
      <c r="AI31" s="2"/>
      <c r="AJ31" s="2"/>
      <c r="AK31" s="2"/>
      <c r="AL31" s="2"/>
      <c r="AM31" s="2"/>
      <c r="AN31" s="2"/>
      <c r="AO31" s="2"/>
      <c r="AP31" s="2"/>
    </row>
    <row r="32" spans="2:42" ht="12.75">
      <c r="B32" s="12">
        <v>7</v>
      </c>
      <c r="C32" s="9" t="str">
        <f t="shared" si="1"/>
        <v> </v>
      </c>
      <c r="D32" s="8" t="str">
        <f t="shared" si="2"/>
        <v> </v>
      </c>
      <c r="E32" s="8" t="str">
        <f t="shared" si="2"/>
        <v> </v>
      </c>
      <c r="F32" s="8" t="str">
        <f t="shared" si="6"/>
        <v> </v>
      </c>
      <c r="G32" s="9" t="str">
        <f t="shared" si="3"/>
        <v> </v>
      </c>
      <c r="H32" s="10" t="str">
        <f t="shared" si="7"/>
        <v> </v>
      </c>
      <c r="I32" s="10" t="str">
        <f t="shared" si="8"/>
        <v> </v>
      </c>
      <c r="J32" s="10" t="str">
        <f t="shared" si="9"/>
        <v> </v>
      </c>
      <c r="K32" s="9" t="str">
        <f t="shared" si="4"/>
        <v> </v>
      </c>
      <c r="L32" s="10" t="str">
        <f t="shared" si="10"/>
        <v> </v>
      </c>
      <c r="M32" s="10" t="str">
        <f t="shared" si="11"/>
        <v> </v>
      </c>
      <c r="N32" s="10" t="str">
        <f t="shared" si="12"/>
        <v> </v>
      </c>
      <c r="O32" s="47">
        <f t="shared" si="13"/>
        <v>0</v>
      </c>
      <c r="P32" s="47">
        <f t="shared" si="13"/>
        <v>0</v>
      </c>
      <c r="Q32" s="47">
        <f t="shared" si="14"/>
        <v>0</v>
      </c>
      <c r="R32" s="9" t="str">
        <f t="shared" si="5"/>
        <v> </v>
      </c>
      <c r="S32" s="61" t="str">
        <f t="shared" si="15"/>
        <v> </v>
      </c>
      <c r="T32" s="61" t="str">
        <f t="shared" si="16"/>
        <v> </v>
      </c>
      <c r="U32" s="61" t="str">
        <f t="shared" si="17"/>
        <v> </v>
      </c>
      <c r="V32" s="47"/>
      <c r="W32" s="9"/>
      <c r="X32" s="156"/>
      <c r="Y32" s="2"/>
      <c r="Z32" s="2"/>
      <c r="AA32" s="2"/>
      <c r="AB32" s="2"/>
      <c r="AC32" s="2"/>
      <c r="AD32" s="2"/>
      <c r="AE32" s="2"/>
      <c r="AF32" s="2"/>
      <c r="AG32" s="2"/>
      <c r="AH32" s="2"/>
      <c r="AI32" s="2"/>
      <c r="AJ32" s="2"/>
      <c r="AK32" s="2"/>
      <c r="AL32" s="2"/>
      <c r="AM32" s="2"/>
      <c r="AN32" s="2"/>
      <c r="AO32" s="2"/>
      <c r="AP32" s="2"/>
    </row>
    <row r="33" spans="2:42" ht="12.75" customHeight="1">
      <c r="B33" s="12">
        <v>8</v>
      </c>
      <c r="C33" s="9" t="str">
        <f t="shared" si="1"/>
        <v> </v>
      </c>
      <c r="D33" s="8" t="str">
        <f t="shared" si="2"/>
        <v> </v>
      </c>
      <c r="E33" s="8" t="str">
        <f t="shared" si="2"/>
        <v> </v>
      </c>
      <c r="F33" s="8" t="str">
        <f t="shared" si="6"/>
        <v> </v>
      </c>
      <c r="G33" s="9" t="str">
        <f t="shared" si="3"/>
        <v> </v>
      </c>
      <c r="H33" s="10" t="str">
        <f t="shared" si="7"/>
        <v> </v>
      </c>
      <c r="I33" s="10" t="str">
        <f t="shared" si="8"/>
        <v> </v>
      </c>
      <c r="J33" s="10" t="str">
        <f t="shared" si="9"/>
        <v> </v>
      </c>
      <c r="K33" s="9" t="str">
        <f t="shared" si="4"/>
        <v> </v>
      </c>
      <c r="L33" s="10" t="str">
        <f t="shared" si="10"/>
        <v> </v>
      </c>
      <c r="M33" s="10" t="str">
        <f t="shared" si="11"/>
        <v> </v>
      </c>
      <c r="N33" s="10" t="str">
        <f t="shared" si="12"/>
        <v> </v>
      </c>
      <c r="O33" s="47">
        <f t="shared" si="13"/>
        <v>0</v>
      </c>
      <c r="P33" s="47">
        <f t="shared" si="13"/>
        <v>0</v>
      </c>
      <c r="Q33" s="47">
        <f t="shared" si="14"/>
        <v>0</v>
      </c>
      <c r="R33" s="9" t="str">
        <f t="shared" si="5"/>
        <v> </v>
      </c>
      <c r="S33" s="61" t="str">
        <f t="shared" si="15"/>
        <v> </v>
      </c>
      <c r="T33" s="61" t="str">
        <f t="shared" si="16"/>
        <v> </v>
      </c>
      <c r="U33" s="61" t="str">
        <f t="shared" si="17"/>
        <v> </v>
      </c>
      <c r="V33" s="47"/>
      <c r="W33" s="9"/>
      <c r="X33" s="156"/>
      <c r="Y33" s="2"/>
      <c r="Z33" s="2"/>
      <c r="AA33" s="2"/>
      <c r="AB33" s="2"/>
      <c r="AC33" s="2"/>
      <c r="AD33" s="2"/>
      <c r="AE33" s="2"/>
      <c r="AF33" s="2"/>
      <c r="AG33" s="2"/>
      <c r="AH33" s="2"/>
      <c r="AI33" s="2"/>
      <c r="AJ33" s="2"/>
      <c r="AK33" s="2"/>
      <c r="AL33" s="2"/>
      <c r="AM33" s="2"/>
      <c r="AN33" s="2"/>
      <c r="AO33" s="2"/>
      <c r="AP33" s="2"/>
    </row>
    <row r="34" spans="2:42" ht="12.75" customHeight="1">
      <c r="B34" s="2"/>
      <c r="C34" s="2"/>
      <c r="D34" s="2"/>
      <c r="E34" s="2"/>
      <c r="F34" s="2"/>
      <c r="G34" s="2"/>
      <c r="H34" s="2"/>
      <c r="I34" s="2"/>
      <c r="J34" s="2"/>
      <c r="K34" s="2"/>
      <c r="L34" s="2"/>
      <c r="M34" s="2"/>
      <c r="N34" s="2"/>
      <c r="O34" s="49">
        <f>SQRT(SUMSQ(O26:O33))</f>
        <v>0</v>
      </c>
      <c r="P34" s="49">
        <f>SQRT(SUMSQ(P26:P33))</f>
        <v>0</v>
      </c>
      <c r="Q34" s="49">
        <f>SQRT(SUMSQ(Q26:Q33))</f>
        <v>0</v>
      </c>
      <c r="R34" s="9"/>
      <c r="S34" s="9"/>
      <c r="T34" s="9"/>
      <c r="U34" s="49"/>
      <c r="V34" s="49"/>
      <c r="W34" s="9"/>
      <c r="X34" s="156"/>
      <c r="Y34" s="2"/>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2"/>
      <c r="H35" s="2"/>
      <c r="I35" s="2"/>
      <c r="J35" s="180" t="s">
        <v>130</v>
      </c>
      <c r="K35" s="237"/>
      <c r="L35" s="237"/>
      <c r="M35" s="237"/>
      <c r="N35" s="237"/>
      <c r="O35" s="9"/>
      <c r="P35" s="9"/>
      <c r="Q35" s="9"/>
      <c r="R35" s="9"/>
      <c r="S35" s="9"/>
      <c r="T35" s="9"/>
      <c r="U35" s="9"/>
      <c r="V35" s="9"/>
      <c r="W35" s="9"/>
      <c r="X35" s="156"/>
      <c r="Y35" s="2"/>
      <c r="Z35" s="2"/>
      <c r="AA35" s="2"/>
      <c r="AB35" s="2"/>
      <c r="AC35" s="2"/>
      <c r="AD35" s="2"/>
      <c r="AE35" s="2"/>
      <c r="AF35" s="2"/>
      <c r="AG35" s="2"/>
      <c r="AH35" s="2"/>
      <c r="AI35" s="2"/>
      <c r="AJ35" s="2"/>
      <c r="AK35" s="2"/>
      <c r="AL35" s="2"/>
      <c r="AM35" s="2"/>
      <c r="AN35" s="2"/>
      <c r="AO35" s="2"/>
      <c r="AP35" s="2"/>
    </row>
    <row r="36" spans="2:42" ht="12.75" customHeight="1">
      <c r="B36" s="2"/>
      <c r="C36" s="2"/>
      <c r="D36" s="3"/>
      <c r="E36" s="1"/>
      <c r="F36" s="2"/>
      <c r="G36" s="2"/>
      <c r="H36" s="2"/>
      <c r="I36" s="2"/>
      <c r="J36" s="237"/>
      <c r="K36" s="237"/>
      <c r="L36" s="237"/>
      <c r="M36" s="237"/>
      <c r="N36" s="237"/>
      <c r="O36" s="9"/>
      <c r="P36" s="9"/>
      <c r="Q36" s="9"/>
      <c r="R36" s="9"/>
      <c r="S36" s="9"/>
      <c r="T36" s="9"/>
      <c r="U36" s="9"/>
      <c r="V36" s="9"/>
      <c r="W36" s="9"/>
      <c r="X36" s="156"/>
      <c r="Y36" s="2"/>
      <c r="Z36" s="2"/>
      <c r="AA36" s="2"/>
      <c r="AB36" s="2"/>
      <c r="AC36" s="2"/>
      <c r="AD36" s="2"/>
      <c r="AE36" s="2"/>
      <c r="AF36" s="2"/>
      <c r="AG36" s="2"/>
      <c r="AH36" s="2"/>
      <c r="AI36" s="2"/>
      <c r="AJ36" s="2"/>
      <c r="AK36" s="2"/>
      <c r="AL36" s="2"/>
      <c r="AM36" s="2"/>
      <c r="AN36" s="2"/>
      <c r="AO36" s="2"/>
      <c r="AP36" s="2"/>
    </row>
    <row r="37" spans="2:42" ht="12.75">
      <c r="B37" s="2"/>
      <c r="C37" s="2"/>
      <c r="D37" s="3"/>
      <c r="E37" s="1" t="s">
        <v>13</v>
      </c>
      <c r="F37" s="2"/>
      <c r="G37" s="2"/>
      <c r="H37" s="2"/>
      <c r="I37" s="2"/>
      <c r="J37" s="237"/>
      <c r="K37" s="237"/>
      <c r="L37" s="237"/>
      <c r="M37" s="237"/>
      <c r="N37" s="237"/>
      <c r="O37" s="9"/>
      <c r="P37" s="9"/>
      <c r="Q37" s="9"/>
      <c r="R37" s="9"/>
      <c r="S37" s="9"/>
      <c r="T37" s="9"/>
      <c r="U37" s="9"/>
      <c r="V37" s="9"/>
      <c r="W37" s="9"/>
      <c r="X37" s="156"/>
      <c r="Y37" s="2"/>
      <c r="Z37" s="2"/>
      <c r="AA37" s="2"/>
      <c r="AB37" s="2"/>
      <c r="AC37" s="2"/>
      <c r="AD37" s="2"/>
      <c r="AE37" s="2"/>
      <c r="AF37" s="2"/>
      <c r="AG37" s="2"/>
      <c r="AH37" s="2"/>
      <c r="AI37" s="2"/>
      <c r="AJ37" s="2"/>
      <c r="AK37" s="2"/>
      <c r="AL37" s="2"/>
      <c r="AM37" s="2"/>
      <c r="AN37" s="2"/>
      <c r="AO37" s="2"/>
      <c r="AP37" s="2"/>
    </row>
    <row r="38" spans="2:42" ht="15.75" customHeight="1">
      <c r="B38" s="185" t="s">
        <v>24</v>
      </c>
      <c r="C38" s="2"/>
      <c r="D38" s="2"/>
      <c r="E38" s="1" t="s">
        <v>14</v>
      </c>
      <c r="F38" s="5"/>
      <c r="G38" s="176" t="s">
        <v>165</v>
      </c>
      <c r="H38" s="177"/>
      <c r="I38" s="177"/>
      <c r="J38" s="170" t="str">
        <f>IF(N(J40)&lt;=0,"?  ist",IF(J40=L40," x  ist",IF(J40=M40," y  ist",IF(OR(J40=N40,J40=O41*Q40)," z  ist",))))</f>
        <v>?  ist</v>
      </c>
      <c r="K38" s="131"/>
      <c r="L38" s="165" t="s">
        <v>119</v>
      </c>
      <c r="M38" s="165" t="s">
        <v>120</v>
      </c>
      <c r="N38" s="165" t="s">
        <v>121</v>
      </c>
      <c r="O38" s="9"/>
      <c r="P38" s="9"/>
      <c r="Q38" s="9"/>
      <c r="R38" s="9"/>
      <c r="S38" s="9"/>
      <c r="T38" s="9"/>
      <c r="U38" s="9"/>
      <c r="V38" s="9"/>
      <c r="W38" s="9"/>
      <c r="X38" s="156"/>
      <c r="Y38" s="2"/>
      <c r="Z38" s="2"/>
      <c r="AA38" s="2"/>
      <c r="AB38" s="2"/>
      <c r="AC38" s="2"/>
      <c r="AD38" s="2"/>
      <c r="AE38" s="2"/>
      <c r="AF38" s="2"/>
      <c r="AG38" s="2"/>
      <c r="AH38" s="2"/>
      <c r="AI38" s="2"/>
      <c r="AJ38" s="2"/>
      <c r="AK38" s="2"/>
      <c r="AL38" s="2"/>
      <c r="AM38" s="2"/>
      <c r="AN38" s="2"/>
      <c r="AO38" s="2"/>
      <c r="AP38" s="2"/>
    </row>
    <row r="39" spans="2:42" ht="14.25" customHeight="1">
      <c r="B39" s="186"/>
      <c r="C39" s="2"/>
      <c r="D39" s="187" t="s">
        <v>110</v>
      </c>
      <c r="E39" s="187" t="s">
        <v>111</v>
      </c>
      <c r="F39" s="187" t="s">
        <v>112</v>
      </c>
      <c r="G39" s="177"/>
      <c r="H39" s="177"/>
      <c r="I39" s="177"/>
      <c r="J39" s="171"/>
      <c r="K39" s="131"/>
      <c r="L39" s="166"/>
      <c r="M39" s="166"/>
      <c r="N39" s="166"/>
      <c r="O39" s="9"/>
      <c r="P39" s="9"/>
      <c r="Q39" s="9"/>
      <c r="R39" s="9"/>
      <c r="S39" s="9"/>
      <c r="T39" s="9"/>
      <c r="U39" s="9"/>
      <c r="V39" s="9"/>
      <c r="W39" s="9"/>
      <c r="X39" s="156"/>
      <c r="Y39" s="2"/>
      <c r="Z39" s="2"/>
      <c r="AA39" s="2"/>
      <c r="AB39" s="2"/>
      <c r="AC39" s="2"/>
      <c r="AD39" s="2"/>
      <c r="AE39" s="2"/>
      <c r="AF39" s="2"/>
      <c r="AG39" s="2"/>
      <c r="AH39" s="2"/>
      <c r="AI39" s="2"/>
      <c r="AJ39" s="2"/>
      <c r="AK39" s="2"/>
      <c r="AL39" s="2"/>
      <c r="AM39" s="2"/>
      <c r="AN39" s="2"/>
      <c r="AO39" s="2"/>
      <c r="AP39" s="2"/>
    </row>
    <row r="40" spans="2:42" ht="12.75" customHeight="1">
      <c r="B40" s="2"/>
      <c r="C40" s="2"/>
      <c r="D40" s="166"/>
      <c r="E40" s="166"/>
      <c r="F40" s="166"/>
      <c r="G40" s="243" t="s">
        <v>118</v>
      </c>
      <c r="H40" s="244"/>
      <c r="I40" s="245"/>
      <c r="J40" s="167" t="str">
        <f>IF(AND(MAXA(L40,M40)&gt;0.5,N40&gt;0.5),IF(MAXA(O40,P40,Q40)&lt;=0," ",O41*MAXA(O40,P40,Q40)),IF(MAXA(L40,M40,N40)&lt;=0," ",MAXA(L40,M40,N40)))</f>
        <v> </v>
      </c>
      <c r="K40" s="142"/>
      <c r="L40" s="167" t="str">
        <f>IF(OR($O$34=0,$J$20&gt;86400)," ",$O$34)</f>
        <v> </v>
      </c>
      <c r="M40" s="167" t="str">
        <f>IF(OR($P$34=0,$J$20&gt;86400)," ",$P$34)</f>
        <v> </v>
      </c>
      <c r="N40" s="167" t="str">
        <f>IF(OR($Q$34=0,$J$20&gt;86400)," ",$Q$34)</f>
        <v> </v>
      </c>
      <c r="O40" s="9" t="str">
        <f>IF(OR($O$34=0,$J$20&gt;86400)," ",$O$34/1.15)</f>
        <v> </v>
      </c>
      <c r="P40" s="9" t="str">
        <f>IF(OR($P$34=0,$J$20&gt;86400)," ",$P$34/1.15)</f>
        <v> </v>
      </c>
      <c r="Q40" s="9" t="str">
        <f>IF(OR($Q$34=0,$J$20&gt;86400)," ",$Q$34/0.8)</f>
        <v> </v>
      </c>
      <c r="R40" s="9"/>
      <c r="S40" s="9"/>
      <c r="T40" s="9"/>
      <c r="U40" s="49"/>
      <c r="V40" s="47"/>
      <c r="W40" s="9"/>
      <c r="X40" s="156"/>
      <c r="Y40" s="2"/>
      <c r="Z40" s="2"/>
      <c r="AA40" s="2"/>
      <c r="AB40" s="2"/>
      <c r="AC40" s="2"/>
      <c r="AD40" s="2"/>
      <c r="AE40" s="2"/>
      <c r="AF40" s="2"/>
      <c r="AG40" s="2"/>
      <c r="AH40" s="2"/>
      <c r="AI40" s="2"/>
      <c r="AJ40" s="2"/>
      <c r="AK40" s="2"/>
      <c r="AL40" s="2"/>
      <c r="AM40" s="2"/>
      <c r="AN40" s="2"/>
      <c r="AO40" s="2"/>
      <c r="AP40" s="2"/>
    </row>
    <row r="41" spans="2:42" ht="12.75" customHeight="1">
      <c r="B41" s="12">
        <v>1</v>
      </c>
      <c r="C41" s="2"/>
      <c r="D41" s="10" t="str">
        <f>IF(D12&lt;=0," ",J12/3600*D12)</f>
        <v> </v>
      </c>
      <c r="E41" s="10" t="str">
        <f>IF(E12&lt;=0," ",J12/3600*E12)</f>
        <v> </v>
      </c>
      <c r="F41" s="10" t="str">
        <f>IF(F12&lt;=0," ",J12/3600*F12)</f>
        <v> </v>
      </c>
      <c r="G41" s="244"/>
      <c r="H41" s="244"/>
      <c r="I41" s="245"/>
      <c r="J41" s="168"/>
      <c r="K41" s="4"/>
      <c r="L41" s="168"/>
      <c r="M41" s="168"/>
      <c r="N41" s="168"/>
      <c r="O41" s="9">
        <f>IF(MAXA(O40,P40,Q40)=Q40,0.8,1.15)</f>
        <v>1.15</v>
      </c>
      <c r="P41" s="9"/>
      <c r="Q41" s="9"/>
      <c r="R41" s="9" t="s">
        <v>162</v>
      </c>
      <c r="S41" s="9" t="s">
        <v>163</v>
      </c>
      <c r="T41" s="9" t="s">
        <v>164</v>
      </c>
      <c r="U41" s="9"/>
      <c r="V41" s="9"/>
      <c r="W41" s="9"/>
      <c r="X41" s="156"/>
      <c r="Y41" s="2"/>
      <c r="Z41" s="2"/>
      <c r="AA41" s="2"/>
      <c r="AB41" s="2"/>
      <c r="AC41" s="2"/>
      <c r="AD41" s="2"/>
      <c r="AE41" s="2"/>
      <c r="AF41" s="2"/>
      <c r="AG41" s="2"/>
      <c r="AH41" s="2"/>
      <c r="AI41" s="2"/>
      <c r="AJ41" s="2"/>
      <c r="AK41" s="2"/>
      <c r="AL41" s="2"/>
      <c r="AM41" s="2"/>
      <c r="AN41" s="2"/>
      <c r="AO41" s="2"/>
      <c r="AP41" s="2"/>
    </row>
    <row r="42" spans="2:42" ht="12.75" customHeight="1">
      <c r="B42" s="12">
        <v>2</v>
      </c>
      <c r="C42" s="2"/>
      <c r="D42" s="10" t="str">
        <f aca="true" t="shared" si="18" ref="D42:D48">IF(D13&lt;=0," ",J13/3600*D13)</f>
        <v> </v>
      </c>
      <c r="E42" s="10" t="str">
        <f aca="true" t="shared" si="19" ref="E42:E48">IF(E13&lt;=0," ",J13/3600*E13)</f>
        <v> </v>
      </c>
      <c r="F42" s="10" t="str">
        <f aca="true" t="shared" si="20" ref="F42:F48">IF(F13&lt;=0," ",J13/3600*F13)</f>
        <v> </v>
      </c>
      <c r="G42" s="17"/>
      <c r="H42" s="2"/>
      <c r="I42" s="2"/>
      <c r="J42" s="2"/>
      <c r="K42" s="2"/>
      <c r="L42" s="50"/>
      <c r="M42" s="50"/>
      <c r="N42" s="50"/>
      <c r="O42" s="9"/>
      <c r="P42" s="9"/>
      <c r="Q42" s="9"/>
      <c r="R42" s="9"/>
      <c r="S42" s="9"/>
      <c r="T42" s="9"/>
      <c r="U42" s="9"/>
      <c r="V42" s="9"/>
      <c r="W42" s="9"/>
      <c r="X42" s="156"/>
      <c r="Y42" s="2"/>
      <c r="Z42" s="2"/>
      <c r="AA42" s="2"/>
      <c r="AB42" s="2"/>
      <c r="AC42" s="2"/>
      <c r="AD42" s="2"/>
      <c r="AE42" s="2"/>
      <c r="AF42" s="2"/>
      <c r="AG42" s="2"/>
      <c r="AH42" s="2"/>
      <c r="AI42" s="2"/>
      <c r="AJ42" s="2"/>
      <c r="AK42" s="2"/>
      <c r="AL42" s="2"/>
      <c r="AM42" s="2"/>
      <c r="AN42" s="2"/>
      <c r="AO42" s="2"/>
      <c r="AP42" s="2"/>
    </row>
    <row r="43" spans="2:42" ht="12.75" customHeight="1">
      <c r="B43" s="12">
        <v>3</v>
      </c>
      <c r="C43" s="2"/>
      <c r="D43" s="10" t="str">
        <f t="shared" si="18"/>
        <v> </v>
      </c>
      <c r="E43" s="10" t="str">
        <f t="shared" si="19"/>
        <v> </v>
      </c>
      <c r="F43" s="10" t="str">
        <f t="shared" si="20"/>
        <v> </v>
      </c>
      <c r="G43" s="2"/>
      <c r="H43" s="2"/>
      <c r="I43" s="137"/>
      <c r="J43" s="180" t="s">
        <v>46</v>
      </c>
      <c r="K43" s="205"/>
      <c r="L43" s="205"/>
      <c r="M43" s="205"/>
      <c r="N43" s="205"/>
      <c r="O43" s="151"/>
      <c r="P43" s="9"/>
      <c r="Q43" s="9"/>
      <c r="R43" s="9"/>
      <c r="S43" s="9"/>
      <c r="T43" s="9"/>
      <c r="U43" s="9"/>
      <c r="V43" s="9"/>
      <c r="W43" s="9"/>
      <c r="X43" s="156"/>
      <c r="Y43" s="2"/>
      <c r="Z43" s="2"/>
      <c r="AA43" s="2"/>
      <c r="AB43" s="2"/>
      <c r="AC43" s="2"/>
      <c r="AD43" s="2"/>
      <c r="AE43" s="2"/>
      <c r="AF43" s="2"/>
      <c r="AG43" s="2"/>
      <c r="AH43" s="2"/>
      <c r="AI43" s="2"/>
      <c r="AJ43" s="2"/>
      <c r="AK43" s="2"/>
      <c r="AL43" s="2"/>
      <c r="AM43" s="2"/>
      <c r="AN43" s="2"/>
      <c r="AO43" s="2"/>
      <c r="AP43" s="2"/>
    </row>
    <row r="44" spans="2:42" ht="12.75" customHeight="1">
      <c r="B44" s="12">
        <v>4</v>
      </c>
      <c r="C44" s="2"/>
      <c r="D44" s="10" t="str">
        <f t="shared" si="18"/>
        <v> </v>
      </c>
      <c r="E44" s="10" t="str">
        <f t="shared" si="19"/>
        <v> </v>
      </c>
      <c r="F44" s="10" t="str">
        <f t="shared" si="20"/>
        <v> </v>
      </c>
      <c r="G44" s="2"/>
      <c r="H44" s="2"/>
      <c r="I44" s="137"/>
      <c r="J44" s="205"/>
      <c r="K44" s="205"/>
      <c r="L44" s="205"/>
      <c r="M44" s="205"/>
      <c r="N44" s="205"/>
      <c r="O44" s="152"/>
      <c r="P44" s="9"/>
      <c r="Q44" s="9"/>
      <c r="R44" s="9"/>
      <c r="S44" s="9"/>
      <c r="T44" s="9"/>
      <c r="U44" s="9"/>
      <c r="V44" s="9"/>
      <c r="W44" s="9"/>
      <c r="X44" s="156"/>
      <c r="Y44" s="2"/>
      <c r="Z44" s="2"/>
      <c r="AA44" s="2"/>
      <c r="AB44" s="2"/>
      <c r="AC44" s="2"/>
      <c r="AD44" s="2"/>
      <c r="AE44" s="2"/>
      <c r="AF44" s="2"/>
      <c r="AG44" s="2"/>
      <c r="AH44" s="2"/>
      <c r="AI44" s="2"/>
      <c r="AJ44" s="2"/>
      <c r="AK44" s="2"/>
      <c r="AL44" s="2"/>
      <c r="AM44" s="2"/>
      <c r="AN44" s="2"/>
      <c r="AO44" s="2"/>
      <c r="AP44" s="2"/>
    </row>
    <row r="45" spans="2:42" ht="12.75" customHeight="1">
      <c r="B45" s="12">
        <v>5</v>
      </c>
      <c r="C45" s="2"/>
      <c r="D45" s="10" t="str">
        <f t="shared" si="18"/>
        <v> </v>
      </c>
      <c r="E45" s="10" t="str">
        <f t="shared" si="19"/>
        <v> </v>
      </c>
      <c r="F45" s="10" t="str">
        <f t="shared" si="20"/>
        <v> </v>
      </c>
      <c r="G45" s="176" t="s">
        <v>165</v>
      </c>
      <c r="H45" s="177"/>
      <c r="I45" s="177"/>
      <c r="J45" s="178" t="str">
        <f>IF(N(J40)&lt;=0,"?  Ist",IF(J40=L40," x  ist",IF(J40=M40," y  ist",IF(OR(J40=N40,J40=O41*Q40)," z  ist",))))</f>
        <v>?  Ist</v>
      </c>
      <c r="K45" s="131"/>
      <c r="L45" s="169" t="s">
        <v>122</v>
      </c>
      <c r="M45" s="169" t="s">
        <v>123</v>
      </c>
      <c r="N45" s="169" t="s">
        <v>124</v>
      </c>
      <c r="O45" s="9"/>
      <c r="P45" s="9"/>
      <c r="Q45" s="9"/>
      <c r="R45" s="9"/>
      <c r="S45" s="9"/>
      <c r="T45" s="9"/>
      <c r="U45" s="9"/>
      <c r="V45" s="9"/>
      <c r="W45" s="9"/>
      <c r="X45" s="156"/>
      <c r="Y45" s="2"/>
      <c r="Z45" s="2"/>
      <c r="AA45" s="2"/>
      <c r="AB45" s="2"/>
      <c r="AC45" s="2"/>
      <c r="AD45" s="2"/>
      <c r="AE45" s="2"/>
      <c r="AF45" s="2"/>
      <c r="AG45" s="2"/>
      <c r="AH45" s="2"/>
      <c r="AI45" s="2"/>
      <c r="AJ45" s="2"/>
      <c r="AK45" s="2"/>
      <c r="AL45" s="2"/>
      <c r="AM45" s="2"/>
      <c r="AN45" s="2"/>
      <c r="AO45" s="2"/>
      <c r="AP45" s="2"/>
    </row>
    <row r="46" spans="2:42" ht="12.75" customHeight="1">
      <c r="B46" s="12">
        <v>6</v>
      </c>
      <c r="C46" s="2"/>
      <c r="D46" s="10" t="str">
        <f t="shared" si="18"/>
        <v> </v>
      </c>
      <c r="E46" s="10" t="str">
        <f t="shared" si="19"/>
        <v> </v>
      </c>
      <c r="F46" s="10" t="str">
        <f t="shared" si="20"/>
        <v> </v>
      </c>
      <c r="G46" s="177"/>
      <c r="H46" s="177"/>
      <c r="I46" s="177"/>
      <c r="J46" s="179"/>
      <c r="K46" s="131"/>
      <c r="L46" s="166"/>
      <c r="M46" s="166"/>
      <c r="N46" s="166"/>
      <c r="O46" s="9"/>
      <c r="P46" s="9"/>
      <c r="Q46" s="9"/>
      <c r="R46" s="9"/>
      <c r="S46" s="9"/>
      <c r="T46" s="9"/>
      <c r="U46" s="9"/>
      <c r="V46" s="9"/>
      <c r="W46" s="9"/>
      <c r="X46" s="156"/>
      <c r="Y46" s="2"/>
      <c r="Z46" s="2"/>
      <c r="AA46" s="2"/>
      <c r="AB46" s="2"/>
      <c r="AC46" s="2"/>
      <c r="AD46" s="2"/>
      <c r="AE46" s="2"/>
      <c r="AF46" s="2"/>
      <c r="AG46" s="2"/>
      <c r="AH46" s="2"/>
      <c r="AI46" s="2"/>
      <c r="AJ46" s="2"/>
      <c r="AK46" s="2"/>
      <c r="AL46" s="2"/>
      <c r="AM46" s="2"/>
      <c r="AN46" s="2"/>
      <c r="AO46" s="2"/>
      <c r="AP46" s="2"/>
    </row>
    <row r="47" spans="2:42" ht="12.75" customHeight="1">
      <c r="B47" s="12">
        <v>7</v>
      </c>
      <c r="C47" s="2"/>
      <c r="D47" s="10" t="str">
        <f t="shared" si="18"/>
        <v> </v>
      </c>
      <c r="E47" s="10" t="str">
        <f t="shared" si="19"/>
        <v> </v>
      </c>
      <c r="F47" s="10" t="str">
        <f t="shared" si="20"/>
        <v> </v>
      </c>
      <c r="G47" s="213" t="s">
        <v>148</v>
      </c>
      <c r="H47" s="214"/>
      <c r="I47" s="214"/>
      <c r="J47" s="181" t="str">
        <f>IF(AND(MAXA(L40,M40)&gt;0.5,N40&gt;0.5),IF(MAXA(O40,P40,Q40)&lt;=0," ",O48*MAXA(O47,P47,Q47)),IF(MAXA(L40,M40,N40)&lt;=0," ",MAXA(L47,M47,N47)))</f>
        <v> </v>
      </c>
      <c r="K47" s="141"/>
      <c r="L47" s="181" t="str">
        <f>IF(OR(D49=0,$J$20&gt;86400)," ",D49)</f>
        <v> </v>
      </c>
      <c r="M47" s="181" t="str">
        <f>IF(OR(E49=0,$J$20&gt;86400)," ",E49)</f>
        <v> </v>
      </c>
      <c r="N47" s="181" t="str">
        <f>IF(OR(F49=0,$J$20&gt;86400)," ",F49)</f>
        <v> </v>
      </c>
      <c r="O47" s="49" t="str">
        <f>IF(OR($D$49=0,$J$20&gt;86400)," ",$D$49/529)</f>
        <v> </v>
      </c>
      <c r="P47" s="9" t="str">
        <f>IF(OR($E$49=0,$J$20&gt;86400)," ",$E$49/529)</f>
        <v> </v>
      </c>
      <c r="Q47" s="9" t="str">
        <f>IF(OR($F$49=0,$J$20&gt;86400)," ",$F$49/256)</f>
        <v> </v>
      </c>
      <c r="R47" s="9"/>
      <c r="S47" s="9"/>
      <c r="T47" s="9"/>
      <c r="U47" s="9"/>
      <c r="V47" s="9"/>
      <c r="W47" s="9"/>
      <c r="X47" s="156"/>
      <c r="Y47" s="2"/>
      <c r="Z47" s="2"/>
      <c r="AA47" s="2"/>
      <c r="AB47" s="2"/>
      <c r="AC47" s="2"/>
      <c r="AD47" s="2"/>
      <c r="AE47" s="2"/>
      <c r="AF47" s="2"/>
      <c r="AG47" s="2"/>
      <c r="AH47" s="2"/>
      <c r="AI47" s="2"/>
      <c r="AJ47" s="2"/>
      <c r="AK47" s="2"/>
      <c r="AL47" s="2"/>
      <c r="AM47" s="2"/>
      <c r="AN47" s="2"/>
      <c r="AO47" s="2"/>
      <c r="AP47" s="2"/>
    </row>
    <row r="48" spans="2:42" ht="12.75" customHeight="1">
      <c r="B48" s="12">
        <v>8</v>
      </c>
      <c r="C48" s="2"/>
      <c r="D48" s="10" t="str">
        <f t="shared" si="18"/>
        <v> </v>
      </c>
      <c r="E48" s="10" t="str">
        <f t="shared" si="19"/>
        <v> </v>
      </c>
      <c r="F48" s="10" t="str">
        <f t="shared" si="20"/>
        <v> </v>
      </c>
      <c r="G48" s="215"/>
      <c r="H48" s="214"/>
      <c r="I48" s="214"/>
      <c r="J48" s="182"/>
      <c r="K48" s="141"/>
      <c r="L48" s="182"/>
      <c r="M48" s="182"/>
      <c r="N48" s="182"/>
      <c r="O48" s="9">
        <f>IF(MAXA(O47,P47,Q47)=Q47,256,529)</f>
        <v>529</v>
      </c>
      <c r="P48" s="9"/>
      <c r="Q48" s="9"/>
      <c r="R48" s="9"/>
      <c r="S48" s="9"/>
      <c r="T48" s="9"/>
      <c r="U48" s="9"/>
      <c r="V48" s="9"/>
      <c r="W48" s="9"/>
      <c r="X48" s="156"/>
      <c r="Y48" s="2"/>
      <c r="Z48" s="2"/>
      <c r="AA48" s="2"/>
      <c r="AB48" s="2"/>
      <c r="AC48" s="2"/>
      <c r="AD48" s="2"/>
      <c r="AE48" s="2"/>
      <c r="AF48" s="2"/>
      <c r="AG48" s="2"/>
      <c r="AH48" s="2"/>
      <c r="AI48" s="2"/>
      <c r="AJ48" s="2"/>
      <c r="AK48" s="2"/>
      <c r="AL48" s="2"/>
      <c r="AM48" s="2"/>
      <c r="AN48" s="2"/>
      <c r="AO48" s="2"/>
      <c r="AP48" s="2"/>
    </row>
    <row r="49" spans="2:42" ht="12.75" customHeight="1">
      <c r="B49" s="2"/>
      <c r="C49" s="2"/>
      <c r="D49" s="49">
        <f>SUM(D41:D48)</f>
        <v>0</v>
      </c>
      <c r="E49" s="49">
        <f>SUM(E41:E48)</f>
        <v>0</v>
      </c>
      <c r="F49" s="49">
        <f>SUM(F41:F48)</f>
        <v>0</v>
      </c>
      <c r="G49" s="2"/>
      <c r="H49" s="2"/>
      <c r="I49" s="2"/>
      <c r="J49" s="3"/>
      <c r="K49" s="3"/>
      <c r="L49" s="5"/>
      <c r="M49" s="5"/>
      <c r="N49" s="2"/>
      <c r="O49" s="49"/>
      <c r="P49" s="9"/>
      <c r="Q49" s="9"/>
      <c r="R49" s="9"/>
      <c r="S49" s="9"/>
      <c r="T49" s="9"/>
      <c r="U49" s="9"/>
      <c r="V49" s="9"/>
      <c r="W49" s="9"/>
      <c r="X49" s="156"/>
      <c r="Y49" s="2"/>
      <c r="Z49" s="2"/>
      <c r="AA49" s="2"/>
      <c r="AB49" s="2"/>
      <c r="AC49" s="2"/>
      <c r="AD49" s="2"/>
      <c r="AE49" s="2"/>
      <c r="AF49" s="2"/>
      <c r="AG49" s="2"/>
      <c r="AH49" s="2"/>
      <c r="AI49" s="2"/>
      <c r="AJ49" s="2"/>
      <c r="AK49" s="2"/>
      <c r="AL49" s="2"/>
      <c r="AM49" s="2"/>
      <c r="AN49" s="2"/>
      <c r="AO49" s="2"/>
      <c r="AP49" s="2"/>
    </row>
    <row r="50" spans="2:42" ht="11.25" customHeight="1">
      <c r="B50" s="226" t="str">
        <f>IF(OR($J$40=" ",$J$40&lt;0.5),"Maßnahmen (bei möglicher Gefährdung stets Gefährdungsbeurteilung mit Dokumentation, 
branchenüblichen Stand der Technik und mittelbare Gefährdungen beachten)",IF(OR(MAXA($L40,$M40)&gt;1.15,0.8&lt;$Q$34),"unverzüglich Ursachenermittlung und  Sofortmaßnahmen zur Absenkung unter GW !; 
bereits ab A(8) = GW: arbeitsmedizinische Pflichtvorsorge und Führen der Vorsorgekartei !",IF(J40&gt;=0.5,"Unterrichtung;    ab A(8) &gt; AW: Maßnahmen (Programm) zur Expositionsverringerung; allgemeine arbeitsmedizinische Beratung; Angebot arbeitsmedizinischer Vorsorge (bei A(8) = GW Pflichtuntersuchung!)"," ")))</f>
        <v>Maßnahmen (bei möglicher Gefährdung stets Gefährdungsbeurteilung mit Dokumentation, 
branchenüblichen Stand der Technik und mittelbare Gefährdungen beachten)</v>
      </c>
      <c r="C50" s="227"/>
      <c r="D50" s="227"/>
      <c r="E50" s="227"/>
      <c r="F50" s="227"/>
      <c r="G50" s="228"/>
      <c r="H50" s="228"/>
      <c r="I50" s="228"/>
      <c r="J50" s="228"/>
      <c r="K50" s="228"/>
      <c r="L50" s="228"/>
      <c r="M50" s="228"/>
      <c r="N50" s="229"/>
      <c r="O50" s="154"/>
      <c r="P50" s="9"/>
      <c r="Q50" s="9"/>
      <c r="R50" s="9"/>
      <c r="S50" s="9"/>
      <c r="T50" s="9"/>
      <c r="U50" s="9"/>
      <c r="V50" s="9"/>
      <c r="W50" s="9"/>
      <c r="X50" s="156"/>
      <c r="Y50" s="2"/>
      <c r="Z50" s="2"/>
      <c r="AA50" s="2"/>
      <c r="AB50" s="2"/>
      <c r="AC50" s="2"/>
      <c r="AD50" s="2"/>
      <c r="AE50" s="2"/>
      <c r="AF50" s="2"/>
      <c r="AG50" s="2"/>
      <c r="AH50" s="2"/>
      <c r="AI50" s="2"/>
      <c r="AJ50" s="2"/>
      <c r="AK50" s="2"/>
      <c r="AL50" s="2"/>
      <c r="AM50" s="2"/>
      <c r="AN50" s="2"/>
      <c r="AO50" s="2"/>
      <c r="AP50" s="2"/>
    </row>
    <row r="51" spans="2:42" ht="11.25" customHeight="1">
      <c r="B51" s="230"/>
      <c r="C51" s="231"/>
      <c r="D51" s="231"/>
      <c r="E51" s="231"/>
      <c r="F51" s="231"/>
      <c r="G51" s="232"/>
      <c r="H51" s="232"/>
      <c r="I51" s="232"/>
      <c r="J51" s="232"/>
      <c r="K51" s="232"/>
      <c r="L51" s="232"/>
      <c r="M51" s="232"/>
      <c r="N51" s="233"/>
      <c r="O51" s="9"/>
      <c r="P51" s="9"/>
      <c r="Q51" s="9"/>
      <c r="R51" s="9"/>
      <c r="S51" s="9"/>
      <c r="T51" s="9"/>
      <c r="U51" s="9"/>
      <c r="V51" s="9"/>
      <c r="W51" s="9"/>
      <c r="X51" s="156"/>
      <c r="Y51" s="2"/>
      <c r="Z51" s="2"/>
      <c r="AA51" s="2"/>
      <c r="AB51" s="2"/>
      <c r="AC51" s="2"/>
      <c r="AD51" s="2"/>
      <c r="AE51" s="2"/>
      <c r="AF51" s="2"/>
      <c r="AG51" s="2"/>
      <c r="AH51" s="2"/>
      <c r="AI51" s="2"/>
      <c r="AJ51" s="2"/>
      <c r="AK51" s="2"/>
      <c r="AL51" s="2"/>
      <c r="AM51" s="2"/>
      <c r="AN51" s="2"/>
      <c r="AO51" s="2"/>
      <c r="AP51" s="2"/>
    </row>
    <row r="52" spans="2:42" ht="11.25" customHeight="1">
      <c r="B52" s="234"/>
      <c r="C52" s="235"/>
      <c r="D52" s="235"/>
      <c r="E52" s="235"/>
      <c r="F52" s="235"/>
      <c r="G52" s="235"/>
      <c r="H52" s="235"/>
      <c r="I52" s="235"/>
      <c r="J52" s="235"/>
      <c r="K52" s="235"/>
      <c r="L52" s="235"/>
      <c r="M52" s="235"/>
      <c r="N52" s="236"/>
      <c r="O52" s="9"/>
      <c r="P52" s="9"/>
      <c r="Q52" s="9"/>
      <c r="R52" s="9"/>
      <c r="S52" s="9"/>
      <c r="T52" s="9"/>
      <c r="U52" s="9"/>
      <c r="V52" s="9"/>
      <c r="W52" s="9"/>
      <c r="X52" s="156"/>
      <c r="Y52" s="2"/>
      <c r="Z52" s="2"/>
      <c r="AA52" s="2"/>
      <c r="AB52" s="2"/>
      <c r="AC52" s="2"/>
      <c r="AD52" s="2"/>
      <c r="AE52" s="2"/>
      <c r="AF52" s="2"/>
      <c r="AG52" s="2"/>
      <c r="AH52" s="2"/>
      <c r="AI52" s="2"/>
      <c r="AJ52" s="2"/>
      <c r="AK52" s="2"/>
      <c r="AL52" s="2"/>
      <c r="AM52" s="2"/>
      <c r="AN52" s="2"/>
      <c r="AO52" s="2"/>
      <c r="AP52" s="2"/>
    </row>
    <row r="53" spans="2:42" ht="12.75" customHeight="1">
      <c r="B53" s="2"/>
      <c r="C53" s="2"/>
      <c r="D53" s="2"/>
      <c r="E53" s="2"/>
      <c r="F53" s="2"/>
      <c r="G53" s="2"/>
      <c r="H53" s="2"/>
      <c r="I53" s="2"/>
      <c r="J53" s="2"/>
      <c r="K53" s="2"/>
      <c r="L53" s="2"/>
      <c r="M53" s="2"/>
      <c r="N53" s="2"/>
      <c r="O53" s="9"/>
      <c r="P53" s="9"/>
      <c r="Q53" s="9"/>
      <c r="R53" s="9"/>
      <c r="S53" s="9"/>
      <c r="T53" s="9"/>
      <c r="U53" s="9"/>
      <c r="V53" s="9"/>
      <c r="W53" s="9"/>
      <c r="X53" s="156"/>
      <c r="Y53" s="2"/>
      <c r="Z53" s="2"/>
      <c r="AA53" s="2"/>
      <c r="AB53" s="2"/>
      <c r="AC53" s="2"/>
      <c r="AD53" s="2"/>
      <c r="AE53" s="2"/>
      <c r="AF53" s="2"/>
      <c r="AG53" s="2"/>
      <c r="AH53" s="2"/>
      <c r="AI53" s="2"/>
      <c r="AJ53" s="2"/>
      <c r="AK53" s="2"/>
      <c r="AL53" s="2"/>
      <c r="AM53" s="2"/>
      <c r="AN53" s="2"/>
      <c r="AO53" s="2"/>
      <c r="AP53" s="2"/>
    </row>
    <row r="54" spans="2:42" ht="15.75">
      <c r="B54" s="224" t="s">
        <v>70</v>
      </c>
      <c r="C54" s="225"/>
      <c r="D54" s="225"/>
      <c r="E54" s="225"/>
      <c r="F54" s="225"/>
      <c r="G54" s="225"/>
      <c r="H54" s="225"/>
      <c r="I54" s="225"/>
      <c r="J54" s="225"/>
      <c r="K54" s="225"/>
      <c r="L54" s="225"/>
      <c r="M54" s="225"/>
      <c r="N54" s="225"/>
      <c r="O54" s="9"/>
      <c r="P54" s="9"/>
      <c r="Q54" s="9"/>
      <c r="R54" s="9"/>
      <c r="S54" s="9"/>
      <c r="T54" s="9"/>
      <c r="U54" s="9"/>
      <c r="V54" s="9"/>
      <c r="W54" s="9"/>
      <c r="X54" s="156"/>
      <c r="Y54" s="2"/>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9"/>
      <c r="P55" s="9"/>
      <c r="Q55" s="9"/>
      <c r="R55" s="9"/>
      <c r="S55" s="9"/>
      <c r="T55" s="9"/>
      <c r="U55" s="9"/>
      <c r="V55" s="9"/>
      <c r="W55" s="9"/>
      <c r="X55" s="156"/>
      <c r="Y55" s="2"/>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238"/>
      <c r="I56" s="241"/>
      <c r="J56" s="241"/>
      <c r="K56" s="241"/>
      <c r="L56" s="241"/>
      <c r="M56" s="241"/>
      <c r="N56" s="242"/>
      <c r="O56" s="9" t="s">
        <v>25</v>
      </c>
      <c r="P56" s="9"/>
      <c r="Q56" s="9"/>
      <c r="R56" s="9"/>
      <c r="S56" s="9"/>
      <c r="T56" s="9"/>
      <c r="U56" s="9"/>
      <c r="V56" s="9"/>
      <c r="W56" s="9"/>
      <c r="X56" s="156"/>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238"/>
      <c r="I57" s="241"/>
      <c r="J57" s="241"/>
      <c r="K57" s="241"/>
      <c r="L57" s="241"/>
      <c r="M57" s="241"/>
      <c r="N57" s="242"/>
      <c r="O57" s="9" t="s">
        <v>25</v>
      </c>
      <c r="P57" s="9"/>
      <c r="Q57" s="9"/>
      <c r="R57" s="9"/>
      <c r="S57" s="9"/>
      <c r="T57" s="9"/>
      <c r="U57" s="9"/>
      <c r="V57" s="9"/>
      <c r="W57" s="9"/>
      <c r="X57" s="156"/>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238"/>
      <c r="I58" s="239"/>
      <c r="J58" s="239"/>
      <c r="K58" s="239"/>
      <c r="L58" s="239"/>
      <c r="M58" s="239"/>
      <c r="N58" s="240"/>
      <c r="O58" s="155" t="s">
        <v>25</v>
      </c>
      <c r="P58" s="9"/>
      <c r="Q58" s="9"/>
      <c r="R58" s="9"/>
      <c r="S58" s="9"/>
      <c r="T58" s="9"/>
      <c r="U58" s="9"/>
      <c r="V58" s="9"/>
      <c r="W58" s="9"/>
      <c r="X58" s="156"/>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156"/>
      <c r="P59" s="156"/>
      <c r="Q59" s="156"/>
      <c r="R59" s="156"/>
      <c r="S59" s="156"/>
      <c r="T59" s="156"/>
      <c r="U59" s="156"/>
      <c r="V59" s="156"/>
      <c r="W59" s="156"/>
      <c r="X59" s="156"/>
      <c r="Y59" s="2"/>
      <c r="Z59" s="2"/>
      <c r="AA59" s="2"/>
      <c r="AB59" s="2"/>
      <c r="AC59" s="2"/>
      <c r="AD59" s="2"/>
      <c r="AE59" s="2"/>
      <c r="AF59" s="2"/>
      <c r="AG59" s="2"/>
      <c r="AH59" s="2"/>
      <c r="AI59" s="2"/>
      <c r="AJ59" s="2"/>
      <c r="AK59" s="2"/>
      <c r="AL59" s="2"/>
      <c r="AM59" s="2"/>
      <c r="AN59" s="2"/>
      <c r="AO59" s="2"/>
      <c r="AP59" s="2"/>
    </row>
    <row r="60" spans="2:42" ht="12.75">
      <c r="B60" s="185" t="s">
        <v>24</v>
      </c>
      <c r="C60" s="2"/>
      <c r="D60" s="219" t="s">
        <v>72</v>
      </c>
      <c r="E60" s="220"/>
      <c r="F60" s="220"/>
      <c r="G60" s="2"/>
      <c r="H60" s="219" t="s">
        <v>41</v>
      </c>
      <c r="I60" s="220"/>
      <c r="J60" s="220"/>
      <c r="K60" s="2"/>
      <c r="L60" s="221" t="s">
        <v>73</v>
      </c>
      <c r="M60" s="222"/>
      <c r="N60" s="222"/>
      <c r="O60" s="156"/>
      <c r="P60" s="156"/>
      <c r="Q60" s="156"/>
      <c r="R60" s="156"/>
      <c r="S60" s="156"/>
      <c r="T60" s="156"/>
      <c r="U60" s="156"/>
      <c r="V60" s="156"/>
      <c r="W60" s="156"/>
      <c r="X60" s="156"/>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156"/>
      <c r="P61" s="156"/>
      <c r="Q61" s="156"/>
      <c r="R61" s="156"/>
      <c r="S61" s="156"/>
      <c r="T61" s="156"/>
      <c r="U61" s="156"/>
      <c r="V61" s="156"/>
      <c r="W61" s="156"/>
      <c r="X61" s="156"/>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238"/>
      <c r="E63" s="239"/>
      <c r="F63" s="240"/>
      <c r="G63" s="2" t="s">
        <v>25</v>
      </c>
      <c r="H63" s="238"/>
      <c r="I63" s="239"/>
      <c r="J63" s="240"/>
      <c r="K63" s="2" t="s">
        <v>25</v>
      </c>
      <c r="L63" s="238"/>
      <c r="M63" s="239"/>
      <c r="N63" s="240"/>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238"/>
      <c r="E64" s="239"/>
      <c r="F64" s="240"/>
      <c r="G64" s="2" t="s">
        <v>25</v>
      </c>
      <c r="H64" s="238"/>
      <c r="I64" s="239"/>
      <c r="J64" s="240"/>
      <c r="K64" s="2" t="s">
        <v>25</v>
      </c>
      <c r="L64" s="238"/>
      <c r="M64" s="239"/>
      <c r="N64" s="240"/>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238"/>
      <c r="E65" s="239"/>
      <c r="F65" s="240"/>
      <c r="G65" s="2" t="s">
        <v>25</v>
      </c>
      <c r="H65" s="238"/>
      <c r="I65" s="239"/>
      <c r="J65" s="240"/>
      <c r="K65" s="2" t="s">
        <v>25</v>
      </c>
      <c r="L65" s="238"/>
      <c r="M65" s="239"/>
      <c r="N65" s="240"/>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238"/>
      <c r="E66" s="239"/>
      <c r="F66" s="240"/>
      <c r="G66" s="2" t="s">
        <v>25</v>
      </c>
      <c r="H66" s="238"/>
      <c r="I66" s="239"/>
      <c r="J66" s="240"/>
      <c r="K66" s="2" t="s">
        <v>25</v>
      </c>
      <c r="L66" s="238"/>
      <c r="M66" s="239"/>
      <c r="N66" s="240"/>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238"/>
      <c r="E67" s="239"/>
      <c r="F67" s="240"/>
      <c r="G67" s="2" t="s">
        <v>25</v>
      </c>
      <c r="H67" s="238"/>
      <c r="I67" s="239"/>
      <c r="J67" s="240"/>
      <c r="K67" s="2" t="s">
        <v>25</v>
      </c>
      <c r="L67" s="238"/>
      <c r="M67" s="239"/>
      <c r="N67" s="240"/>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238"/>
      <c r="E68" s="239"/>
      <c r="F68" s="240"/>
      <c r="G68" s="2" t="s">
        <v>25</v>
      </c>
      <c r="H68" s="238"/>
      <c r="I68" s="239"/>
      <c r="J68" s="240"/>
      <c r="K68" s="2" t="s">
        <v>25</v>
      </c>
      <c r="L68" s="238"/>
      <c r="M68" s="239"/>
      <c r="N68" s="240"/>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238"/>
      <c r="E69" s="239"/>
      <c r="F69" s="240"/>
      <c r="G69" s="2" t="s">
        <v>25</v>
      </c>
      <c r="H69" s="238"/>
      <c r="I69" s="239"/>
      <c r="J69" s="240"/>
      <c r="K69" s="2" t="s">
        <v>25</v>
      </c>
      <c r="L69" s="238"/>
      <c r="M69" s="239"/>
      <c r="N69" s="240"/>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238"/>
      <c r="E70" s="239"/>
      <c r="F70" s="240"/>
      <c r="G70" s="2" t="s">
        <v>25</v>
      </c>
      <c r="H70" s="238"/>
      <c r="I70" s="239"/>
      <c r="J70" s="240"/>
      <c r="K70" s="2" t="s">
        <v>25</v>
      </c>
      <c r="L70" s="238"/>
      <c r="M70" s="239"/>
      <c r="N70" s="240"/>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selectLockedCells="1"/>
  <mergeCells count="96">
    <mergeCell ref="K12:K13"/>
    <mergeCell ref="L18:N19"/>
    <mergeCell ref="L12:N13"/>
    <mergeCell ref="L14:N15"/>
    <mergeCell ref="L16:N17"/>
    <mergeCell ref="L24:L25"/>
    <mergeCell ref="M24:M25"/>
    <mergeCell ref="K14:K15"/>
    <mergeCell ref="K16:K17"/>
    <mergeCell ref="D1:K3"/>
    <mergeCell ref="L1:N3"/>
    <mergeCell ref="D4:K5"/>
    <mergeCell ref="H9:J9"/>
    <mergeCell ref="C6:G9"/>
    <mergeCell ref="H10:H11"/>
    <mergeCell ref="I10:I11"/>
    <mergeCell ref="J10:N11"/>
    <mergeCell ref="E24:E25"/>
    <mergeCell ref="F24:F25"/>
    <mergeCell ref="H24:H25"/>
    <mergeCell ref="I24:I25"/>
    <mergeCell ref="J24:J25"/>
    <mergeCell ref="K18:K19"/>
    <mergeCell ref="D69:F69"/>
    <mergeCell ref="H69:J69"/>
    <mergeCell ref="B9:B10"/>
    <mergeCell ref="D10:D11"/>
    <mergeCell ref="E10:E11"/>
    <mergeCell ref="F10:F11"/>
    <mergeCell ref="H20:I20"/>
    <mergeCell ref="B23:B24"/>
    <mergeCell ref="D24:D25"/>
    <mergeCell ref="D65:F65"/>
    <mergeCell ref="B38:B39"/>
    <mergeCell ref="J38:J39"/>
    <mergeCell ref="L38:L39"/>
    <mergeCell ref="M38:M39"/>
    <mergeCell ref="N38:N39"/>
    <mergeCell ref="D66:F66"/>
    <mergeCell ref="D39:D40"/>
    <mergeCell ref="E39:E40"/>
    <mergeCell ref="F39:F40"/>
    <mergeCell ref="N45:N46"/>
    <mergeCell ref="J43:N44"/>
    <mergeCell ref="S24:S25"/>
    <mergeCell ref="T24:T25"/>
    <mergeCell ref="N24:N25"/>
    <mergeCell ref="U24:U25"/>
    <mergeCell ref="J35:N37"/>
    <mergeCell ref="G40:I41"/>
    <mergeCell ref="J40:J41"/>
    <mergeCell ref="L40:L41"/>
    <mergeCell ref="M40:M41"/>
    <mergeCell ref="N47:N48"/>
    <mergeCell ref="B54:N54"/>
    <mergeCell ref="N40:N41"/>
    <mergeCell ref="J45:J46"/>
    <mergeCell ref="L45:L46"/>
    <mergeCell ref="M45:M46"/>
    <mergeCell ref="D56:F56"/>
    <mergeCell ref="H56:N56"/>
    <mergeCell ref="G47:I48"/>
    <mergeCell ref="J47:J48"/>
    <mergeCell ref="L47:L48"/>
    <mergeCell ref="M47:M48"/>
    <mergeCell ref="D57:F57"/>
    <mergeCell ref="H57:N57"/>
    <mergeCell ref="D58:F58"/>
    <mergeCell ref="H58:N58"/>
    <mergeCell ref="B60:B61"/>
    <mergeCell ref="D60:F61"/>
    <mergeCell ref="H60:J61"/>
    <mergeCell ref="L60:N61"/>
    <mergeCell ref="D63:F63"/>
    <mergeCell ref="H63:J63"/>
    <mergeCell ref="L63:N63"/>
    <mergeCell ref="H64:J64"/>
    <mergeCell ref="L64:N64"/>
    <mergeCell ref="D64:F64"/>
    <mergeCell ref="H68:J68"/>
    <mergeCell ref="L68:N68"/>
    <mergeCell ref="L69:N69"/>
    <mergeCell ref="H65:J65"/>
    <mergeCell ref="L65:N65"/>
    <mergeCell ref="H66:J66"/>
    <mergeCell ref="L66:N66"/>
    <mergeCell ref="G38:I39"/>
    <mergeCell ref="G45:I46"/>
    <mergeCell ref="B50:N52"/>
    <mergeCell ref="D70:F70"/>
    <mergeCell ref="H70:J70"/>
    <mergeCell ref="L70:N70"/>
    <mergeCell ref="D67:F67"/>
    <mergeCell ref="H67:J67"/>
    <mergeCell ref="L67:N67"/>
    <mergeCell ref="D68:F68"/>
  </mergeCells>
  <conditionalFormatting sqref="C20">
    <cfRule type="expression" priority="1" dxfId="17" stopIfTrue="1">
      <formula>K20&gt;86400</formula>
    </cfRule>
    <cfRule type="expression" priority="2" dxfId="16" stopIfTrue="1">
      <formula>IF(TYPE(C20)=2,TRUE())</formula>
    </cfRule>
  </conditionalFormatting>
  <conditionalFormatting sqref="L12:M13 L16:M19 L14">
    <cfRule type="expression" priority="3" dxfId="1" stopIfTrue="1">
      <formula>AND(L12&gt;0.5/1.4,L12&lt;=1.15/1.4)</formula>
    </cfRule>
    <cfRule type="expression" priority="4" dxfId="0" stopIfTrue="1">
      <formula>AND(L12&gt;1.15/1.4,L12/1.4&lt;9.99999999999999E+95)</formula>
    </cfRule>
  </conditionalFormatting>
  <conditionalFormatting sqref="N12:N13 N16:N19">
    <cfRule type="expression" priority="5" dxfId="1" stopIfTrue="1">
      <formula>AND(N12&gt;0.5,N12&lt;=0.8)</formula>
    </cfRule>
    <cfRule type="expression" priority="6" dxfId="13" stopIfTrue="1">
      <formula>AND(N12&gt;0.8,N12&lt;9.99999999999999E+95)</formula>
    </cfRule>
  </conditionalFormatting>
  <conditionalFormatting sqref="O43">
    <cfRule type="expression" priority="7" dxfId="1" stopIfTrue="1">
      <formula>OR(AND(O43&gt;0.5,O43&lt;=1.15,MAXA(Q43,R43,S43)=MAXA(Q43,R43)),AND(O43&gt;0.5,O43&lt;=0.8,MAXA(Q43,R43,S43)=S43))</formula>
    </cfRule>
    <cfRule type="expression" priority="8" dxfId="13" stopIfTrue="1">
      <formula>AND(O43&gt;0.8,O43&lt;=1.15,MAXA(Q43,R43,S43)=S43)</formula>
    </cfRule>
    <cfRule type="expression" priority="9" dxfId="0" stopIfTrue="1">
      <formula>AND(MAXA(Q43,R43,S43)=MAXA(Q43,R43),O43&gt;1.15,O43&lt;9.99999999999999E+95)</formula>
    </cfRule>
  </conditionalFormatting>
  <conditionalFormatting sqref="H20:I20">
    <cfRule type="expression" priority="10" dxfId="17" stopIfTrue="1">
      <formula>J20&gt;86400</formula>
    </cfRule>
    <cfRule type="expression" priority="11" dxfId="16" stopIfTrue="1">
      <formula>IF(TYPE(H20)=2,TRUE())</formula>
    </cfRule>
  </conditionalFormatting>
  <conditionalFormatting sqref="H26:J33">
    <cfRule type="expression" priority="12" dxfId="1" stopIfTrue="1">
      <formula>$H26+$I26&gt;0</formula>
    </cfRule>
  </conditionalFormatting>
  <conditionalFormatting sqref="N26:N33">
    <cfRule type="expression" priority="13" dxfId="8" stopIfTrue="1">
      <formula>((L26)+(M26))&gt;0</formula>
    </cfRule>
    <cfRule type="expression" priority="14" dxfId="1" stopIfTrue="1">
      <formula>AND((K26)&gt;12,(K26)&lt;9.99999999999999E+69)</formula>
    </cfRule>
  </conditionalFormatting>
  <conditionalFormatting sqref="L26:L33">
    <cfRule type="expression" priority="15" dxfId="8" stopIfTrue="1">
      <formula>((L26)+(M26))&gt;0</formula>
    </cfRule>
    <cfRule type="expression" priority="16" dxfId="1" stopIfTrue="1">
      <formula>AND((K26)&gt;12,(K26)&lt;9.99999999999999E+69)</formula>
    </cfRule>
  </conditionalFormatting>
  <conditionalFormatting sqref="M26:M33">
    <cfRule type="expression" priority="17" dxfId="8" stopIfTrue="1">
      <formula>((L26)+(M26))&gt;0</formula>
    </cfRule>
    <cfRule type="expression" priority="18" dxfId="1" stopIfTrue="1">
      <formula>AND((K26)&gt;12,(K26)&lt;9.99999999999999E+69)</formula>
    </cfRule>
  </conditionalFormatting>
  <conditionalFormatting sqref="D26:E33">
    <cfRule type="expression" priority="19" dxfId="1" stopIfTrue="1">
      <formula>AND(D26&gt;=0.5/1.4,D26&lt;=1.15/1.4)</formula>
    </cfRule>
    <cfRule type="expression" priority="20" dxfId="0" stopIfTrue="1">
      <formula>AND(D26&gt;1.15/1.4,D26/1.4&lt;9.99999999999999E+95)</formula>
    </cfRule>
  </conditionalFormatting>
  <conditionalFormatting sqref="F26:F33 N40:N41">
    <cfRule type="expression" priority="21" dxfId="1" stopIfTrue="1">
      <formula>AND(F26&gt;=0.5,F26&lt;=0.8)</formula>
    </cfRule>
    <cfRule type="expression" priority="22" dxfId="0" stopIfTrue="1">
      <formula>AND(F26&gt;0.8,F26&lt;9.99999999999999E+95)</formula>
    </cfRule>
  </conditionalFormatting>
  <conditionalFormatting sqref="D41:E48 L47:M48">
    <cfRule type="expression" priority="23" dxfId="1" stopIfTrue="1">
      <formula>AND(D41&gt;=100,D41&lt;=529)</formula>
    </cfRule>
    <cfRule type="expression" priority="24" dxfId="0" stopIfTrue="1">
      <formula>AND(D41&gt;529,D41&lt;9.99999999999999E+95)</formula>
    </cfRule>
  </conditionalFormatting>
  <conditionalFormatting sqref="F41:F48 N47:N48">
    <cfRule type="expression" priority="25" dxfId="1" stopIfTrue="1">
      <formula>AND(F41&gt;=100,F41&lt;=256)</formula>
    </cfRule>
    <cfRule type="expression" priority="26" dxfId="0" stopIfTrue="1">
      <formula>AND(F41&gt;256,F41&lt;9.99999999999999E+95)</formula>
    </cfRule>
  </conditionalFormatting>
  <conditionalFormatting sqref="L40:M41">
    <cfRule type="expression" priority="27" dxfId="1" stopIfTrue="1">
      <formula>AND(L40&gt;=0.5,L40&lt;=1.15)</formula>
    </cfRule>
    <cfRule type="expression" priority="28" dxfId="0" stopIfTrue="1">
      <formula>AND(L40&gt;1.15,L40&lt;9.99999999999999E+95)</formula>
    </cfRule>
  </conditionalFormatting>
  <conditionalFormatting sqref="J40:J41">
    <cfRule type="expression" priority="29" dxfId="129" stopIfTrue="1">
      <formula>OR(AND(MAXA(L40,M40,N40)=MAXA(L40,M40),J40&gt;1.15,J40&lt;9.99999999999999E+95),AND(OR(J40=N40,J40=N(O41)*N(Q40)),J40&gt;0.8,J40&lt;9.99999999999999E+95))</formula>
    </cfRule>
    <cfRule type="expression" priority="30" dxfId="130" stopIfTrue="1">
      <formula>OR(AND(J40&gt;=0.5,J40&lt;=1.15,MAXA(L40,M40,N40)=MAXA(L40,M40),N(N40)&lt;=0.8),AND(J40&gt;=0.5,J40&lt;=0.8,MAXA(L40,M40,N40)=N40))</formula>
    </cfRule>
  </conditionalFormatting>
  <conditionalFormatting sqref="J47:J48">
    <cfRule type="expression" priority="31" dxfId="129" stopIfTrue="1">
      <formula>OR(AND(MAXA(L47,M47,N47)=MAXA(L47,M47),J47&gt;529,J47&lt;9.99999999999999E+95),AND(OR(J47=N47,J47=N(O48)*N(Q47)),J47&gt;256,J47&lt;9.99999999999999E+95))</formula>
    </cfRule>
    <cfRule type="expression" priority="32" dxfId="130" stopIfTrue="1">
      <formula>OR(AND(J47&gt;=100,J47&lt;=529,MAXA(L47,M47,N47)=MAXA(L47,M47),N(N47)&lt;=256),AND(J47&gt;=100,J47&lt;=256,MAXA(L47,M47,N47)=N47))</formula>
    </cfRule>
  </conditionalFormatting>
  <conditionalFormatting sqref="B50:N52">
    <cfRule type="expression" priority="33" dxfId="0" stopIfTrue="1">
      <formula>OR(AND(MAXA($L40,$M40)&gt;1.15,$J40&lt;9.99999999999999E+95),AND($N40&gt;0.8,$N40&lt;9.99999999999999E+95))</formula>
    </cfRule>
    <cfRule type="expression" priority="34" dxfId="1" stopIfTrue="1">
      <formula>OR(AND($J40&gt;=0.5,$J40&lt;=1.15,MAXA($L40,$M40,$N40)=MAXA($L40,$M40)),AND($J40&gt;=0.5,$J40&lt;=0.8,$J40=$N40))</formula>
    </cfRule>
  </conditionalFormatting>
  <dataValidations count="4">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type="decimal" allowBlank="1" showInputMessage="1" showErrorMessage="1" sqref="D12:F19">
      <formula1>0</formula1>
      <formula2>10000</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AP401"/>
  <sheetViews>
    <sheetView showRowColHeaders="0" tabSelected="1" zoomScalePageLayoutView="0" workbookViewId="0" topLeftCell="A1">
      <selection activeCell="L65" sqref="L65:N65"/>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71"/>
      <c r="C1" s="71"/>
      <c r="D1" s="270" t="s">
        <v>183</v>
      </c>
      <c r="E1" s="270"/>
      <c r="F1" s="270"/>
      <c r="G1" s="270"/>
      <c r="H1" s="270"/>
      <c r="I1" s="270"/>
      <c r="J1" s="270"/>
      <c r="K1" s="270"/>
      <c r="L1" s="271" t="s">
        <v>200</v>
      </c>
      <c r="M1" s="272"/>
      <c r="N1" s="27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ht="12.75" customHeight="1">
      <c r="B2" s="71"/>
      <c r="C2" s="71"/>
      <c r="D2" s="270"/>
      <c r="E2" s="270"/>
      <c r="F2" s="270"/>
      <c r="G2" s="270"/>
      <c r="H2" s="270"/>
      <c r="I2" s="270"/>
      <c r="J2" s="270"/>
      <c r="K2" s="270"/>
      <c r="L2" s="272"/>
      <c r="M2" s="272"/>
      <c r="N2" s="27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ht="12.75">
      <c r="B3" s="71"/>
      <c r="C3" s="71"/>
      <c r="D3" s="270"/>
      <c r="E3" s="270"/>
      <c r="F3" s="270"/>
      <c r="G3" s="270"/>
      <c r="H3" s="270"/>
      <c r="I3" s="270"/>
      <c r="J3" s="270"/>
      <c r="K3" s="270"/>
      <c r="L3" s="272"/>
      <c r="M3" s="272"/>
      <c r="N3" s="27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2:42" ht="12.75" customHeight="1">
      <c r="B4" s="71"/>
      <c r="C4" s="71"/>
      <c r="D4" s="273"/>
      <c r="E4" s="273"/>
      <c r="F4" s="273"/>
      <c r="G4" s="273"/>
      <c r="H4" s="273"/>
      <c r="I4" s="273"/>
      <c r="J4" s="273"/>
      <c r="K4" s="273"/>
      <c r="L4" s="71"/>
      <c r="M4" s="71"/>
      <c r="N4" s="71"/>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2.75" customHeight="1">
      <c r="B5" s="71"/>
      <c r="C5" s="71"/>
      <c r="D5" s="273"/>
      <c r="E5" s="273"/>
      <c r="F5" s="273"/>
      <c r="G5" s="273"/>
      <c r="H5" s="273"/>
      <c r="I5" s="273"/>
      <c r="J5" s="273"/>
      <c r="K5" s="273"/>
      <c r="L5" s="71"/>
      <c r="M5" s="71"/>
      <c r="N5" s="71"/>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2"/>
      <c r="C6" s="274" t="s">
        <v>177</v>
      </c>
      <c r="D6" s="275"/>
      <c r="E6" s="275"/>
      <c r="F6" s="275"/>
      <c r="G6" s="275"/>
      <c r="H6" s="71"/>
      <c r="I6" s="57"/>
      <c r="J6" s="57"/>
      <c r="K6" s="71"/>
      <c r="L6" s="72"/>
      <c r="M6" s="73"/>
      <c r="N6" s="71"/>
      <c r="O6" s="2"/>
      <c r="P6" s="1"/>
      <c r="Q6" s="2"/>
      <c r="R6" s="2"/>
      <c r="S6" s="2"/>
      <c r="T6" s="2"/>
      <c r="U6" s="2"/>
      <c r="V6" s="2"/>
      <c r="W6" s="2"/>
      <c r="X6" s="2"/>
      <c r="Y6" s="2"/>
      <c r="Z6" s="2"/>
      <c r="AA6" s="2"/>
      <c r="AB6" s="2"/>
      <c r="AC6" s="2"/>
      <c r="AD6" s="2"/>
      <c r="AE6" s="2"/>
      <c r="AF6" s="2"/>
      <c r="AG6" s="2"/>
      <c r="AH6" s="2"/>
      <c r="AI6" s="2"/>
      <c r="AJ6" s="2"/>
      <c r="AK6" s="2"/>
      <c r="AL6" s="2"/>
      <c r="AM6" s="2"/>
      <c r="AN6" s="2"/>
      <c r="AO6" s="2"/>
      <c r="AP6" s="2"/>
    </row>
    <row r="7" spans="2:42" ht="12.75" customHeight="1">
      <c r="B7" s="2"/>
      <c r="C7" s="275"/>
      <c r="D7" s="275"/>
      <c r="E7" s="275"/>
      <c r="F7" s="275"/>
      <c r="G7" s="275"/>
      <c r="H7" s="71"/>
      <c r="I7" s="71"/>
      <c r="J7" s="71"/>
      <c r="K7" s="71"/>
      <c r="L7" s="72"/>
      <c r="M7" s="73"/>
      <c r="N7" s="71"/>
      <c r="O7" s="2"/>
      <c r="P7" s="1"/>
      <c r="Q7" s="2"/>
      <c r="R7" s="2"/>
      <c r="S7" s="2"/>
      <c r="T7" s="2"/>
      <c r="U7" s="2"/>
      <c r="V7" s="2"/>
      <c r="W7" s="2"/>
      <c r="X7" s="2"/>
      <c r="Y7" s="2"/>
      <c r="Z7" s="2"/>
      <c r="AA7" s="2"/>
      <c r="AB7" s="2"/>
      <c r="AC7" s="2"/>
      <c r="AD7" s="2"/>
      <c r="AE7" s="2"/>
      <c r="AF7" s="2"/>
      <c r="AG7" s="2"/>
      <c r="AH7" s="2"/>
      <c r="AI7" s="2"/>
      <c r="AJ7" s="2"/>
      <c r="AK7" s="2"/>
      <c r="AL7" s="2"/>
      <c r="AM7" s="2"/>
      <c r="AN7" s="2"/>
      <c r="AO7" s="2"/>
      <c r="AP7" s="2"/>
    </row>
    <row r="8" spans="2:42" ht="12.75">
      <c r="B8" s="1"/>
      <c r="C8" s="275"/>
      <c r="D8" s="275"/>
      <c r="E8" s="275"/>
      <c r="F8" s="275"/>
      <c r="G8" s="275"/>
      <c r="H8" s="2"/>
      <c r="I8" s="1"/>
      <c r="J8" s="2"/>
      <c r="K8" s="2"/>
      <c r="L8" s="71"/>
      <c r="M8" s="59"/>
      <c r="N8" s="69"/>
      <c r="O8" s="2"/>
      <c r="P8" s="1"/>
      <c r="Q8" s="2"/>
      <c r="R8" s="2"/>
      <c r="S8" s="2"/>
      <c r="T8" s="2"/>
      <c r="U8" s="2"/>
      <c r="V8" s="2"/>
      <c r="W8" s="2"/>
      <c r="X8" s="2"/>
      <c r="Y8" s="2"/>
      <c r="Z8" s="2"/>
      <c r="AA8" s="2"/>
      <c r="AB8" s="2"/>
      <c r="AC8" s="2"/>
      <c r="AD8" s="2"/>
      <c r="AE8" s="2"/>
      <c r="AF8" s="2"/>
      <c r="AG8" s="2"/>
      <c r="AH8" s="2"/>
      <c r="AI8" s="2"/>
      <c r="AJ8" s="2"/>
      <c r="AK8" s="2"/>
      <c r="AL8" s="2"/>
      <c r="AM8" s="2"/>
      <c r="AN8" s="2"/>
      <c r="AO8" s="2"/>
      <c r="AP8" s="2"/>
    </row>
    <row r="9" spans="2:42" ht="12.75">
      <c r="B9" s="185" t="s">
        <v>24</v>
      </c>
      <c r="C9" s="275"/>
      <c r="D9" s="275"/>
      <c r="E9" s="275"/>
      <c r="F9" s="275"/>
      <c r="G9" s="275"/>
      <c r="H9" s="206" t="s">
        <v>144</v>
      </c>
      <c r="I9" s="205"/>
      <c r="J9" s="207"/>
      <c r="K9" s="2"/>
      <c r="L9" s="73"/>
      <c r="M9" s="73"/>
      <c r="N9" s="73"/>
      <c r="O9" s="2"/>
      <c r="P9" s="1"/>
      <c r="Q9" s="2"/>
      <c r="R9" s="1"/>
      <c r="S9" s="2"/>
      <c r="T9" s="2"/>
      <c r="U9" s="2"/>
      <c r="V9" s="2"/>
      <c r="W9" s="2"/>
      <c r="X9" s="2"/>
      <c r="Y9" s="2"/>
      <c r="Z9" s="2"/>
      <c r="AA9" s="2"/>
      <c r="AB9" s="2"/>
      <c r="AC9" s="2"/>
      <c r="AD9" s="2"/>
      <c r="AE9" s="2"/>
      <c r="AF9" s="2"/>
      <c r="AG9" s="2"/>
      <c r="AH9" s="2"/>
      <c r="AI9" s="2"/>
      <c r="AJ9" s="2"/>
      <c r="AK9" s="2"/>
      <c r="AL9" s="2"/>
      <c r="AM9" s="2"/>
      <c r="AN9" s="2"/>
      <c r="AO9" s="2"/>
      <c r="AP9" s="2"/>
    </row>
    <row r="10" spans="2:42" ht="12.75" customHeight="1">
      <c r="B10" s="186"/>
      <c r="C10" s="2"/>
      <c r="D10" s="187" t="s">
        <v>78</v>
      </c>
      <c r="E10" s="187" t="s">
        <v>79</v>
      </c>
      <c r="F10" s="284" t="s">
        <v>133</v>
      </c>
      <c r="G10" s="285"/>
      <c r="H10" s="187" t="s">
        <v>11</v>
      </c>
      <c r="I10" s="187" t="s">
        <v>12</v>
      </c>
      <c r="J10" s="147" t="s">
        <v>77</v>
      </c>
      <c r="K10" s="148"/>
      <c r="L10" s="148"/>
      <c r="M10" s="148"/>
      <c r="N10" s="148"/>
      <c r="O10" s="2"/>
      <c r="P10" s="1"/>
      <c r="Q10" s="2"/>
      <c r="R10" s="1"/>
      <c r="S10" s="2"/>
      <c r="T10" s="2"/>
      <c r="U10" s="2"/>
      <c r="V10" s="2"/>
      <c r="W10" s="2"/>
      <c r="X10" s="2"/>
      <c r="Y10" s="2"/>
      <c r="Z10" s="2"/>
      <c r="AA10" s="2"/>
      <c r="AB10" s="2"/>
      <c r="AC10" s="2"/>
      <c r="AD10" s="2"/>
      <c r="AE10" s="2"/>
      <c r="AF10" s="2"/>
      <c r="AG10" s="2"/>
      <c r="AH10" s="2"/>
      <c r="AI10" s="2"/>
      <c r="AJ10" s="2"/>
      <c r="AK10" s="2"/>
      <c r="AL10" s="2"/>
      <c r="AM10" s="2"/>
      <c r="AN10" s="2"/>
      <c r="AO10" s="2"/>
      <c r="AP10" s="2"/>
    </row>
    <row r="11" spans="2:42" ht="12.75" customHeight="1">
      <c r="B11" s="2"/>
      <c r="C11" s="2"/>
      <c r="D11" s="166"/>
      <c r="E11" s="223"/>
      <c r="F11" s="285"/>
      <c r="G11" s="285"/>
      <c r="H11" s="164"/>
      <c r="I11" s="164"/>
      <c r="J11" s="148"/>
      <c r="K11" s="286" t="s">
        <v>171</v>
      </c>
      <c r="L11" s="285"/>
      <c r="M11" s="285"/>
      <c r="N11" s="285"/>
      <c r="O11" s="285"/>
      <c r="P11" s="2"/>
      <c r="Q11" s="2"/>
      <c r="R11" s="1"/>
      <c r="S11" s="2"/>
      <c r="T11" s="2"/>
      <c r="U11" s="2"/>
      <c r="V11" s="2"/>
      <c r="W11" s="2"/>
      <c r="X11" s="2"/>
      <c r="Y11" s="2"/>
      <c r="Z11" s="2"/>
      <c r="AA11" s="2"/>
      <c r="AB11" s="2"/>
      <c r="AC11" s="2"/>
      <c r="AD11" s="2"/>
      <c r="AE11" s="2"/>
      <c r="AF11" s="2"/>
      <c r="AG11" s="2"/>
      <c r="AH11" s="2"/>
      <c r="AI11" s="2"/>
      <c r="AJ11" s="2"/>
      <c r="AK11" s="2"/>
      <c r="AL11" s="2"/>
      <c r="AM11" s="2"/>
      <c r="AN11" s="2"/>
      <c r="AO11" s="2"/>
      <c r="AP11" s="2"/>
    </row>
    <row r="12" spans="2:42" ht="12.75" customHeight="1">
      <c r="B12" s="12">
        <v>1</v>
      </c>
      <c r="C12" s="2"/>
      <c r="D12" s="74"/>
      <c r="E12" s="74"/>
      <c r="F12" s="74"/>
      <c r="G12" s="80">
        <f>SQRT(SUMSQ(D12:F12))</f>
        <v>0</v>
      </c>
      <c r="H12" s="75"/>
      <c r="I12" s="75"/>
      <c r="J12" s="9">
        <f>((H12)*60+I12)*60</f>
        <v>0</v>
      </c>
      <c r="K12" s="285"/>
      <c r="L12" s="285"/>
      <c r="M12" s="285"/>
      <c r="N12" s="285"/>
      <c r="O12" s="285"/>
      <c r="P12" s="47"/>
      <c r="Q12" s="47"/>
      <c r="R12" s="1"/>
      <c r="S12" s="2"/>
      <c r="T12" s="2"/>
      <c r="U12" s="2"/>
      <c r="V12" s="2"/>
      <c r="W12" s="2"/>
      <c r="X12" s="2"/>
      <c r="Y12" s="2"/>
      <c r="Z12" s="2"/>
      <c r="AA12" s="2"/>
      <c r="AB12" s="2"/>
      <c r="AC12" s="2"/>
      <c r="AD12" s="2"/>
      <c r="AE12" s="2"/>
      <c r="AF12" s="2"/>
      <c r="AG12" s="2"/>
      <c r="AH12" s="2"/>
      <c r="AI12" s="2"/>
      <c r="AJ12" s="2"/>
      <c r="AK12" s="2"/>
      <c r="AL12" s="2"/>
      <c r="AM12" s="2"/>
      <c r="AN12" s="2"/>
      <c r="AO12" s="2"/>
      <c r="AP12" s="2"/>
    </row>
    <row r="13" spans="2:42" ht="12.75" customHeight="1">
      <c r="B13" s="12">
        <v>2</v>
      </c>
      <c r="C13" s="2"/>
      <c r="D13" s="74"/>
      <c r="E13" s="74"/>
      <c r="F13" s="74"/>
      <c r="G13" s="80">
        <f aca="true" t="shared" si="0" ref="G13:G19">SQRT(SUMSQ(D13:F13))</f>
        <v>0</v>
      </c>
      <c r="H13" s="75"/>
      <c r="I13" s="75"/>
      <c r="J13" s="9">
        <f>((H13)*60+I13)*60</f>
        <v>0</v>
      </c>
      <c r="K13" s="287"/>
      <c r="L13" s="287"/>
      <c r="M13" s="287"/>
      <c r="N13" s="287"/>
      <c r="O13" s="285"/>
      <c r="P13" s="47"/>
      <c r="Q13" s="47"/>
      <c r="R13" s="1"/>
      <c r="S13" s="2"/>
      <c r="T13" s="2"/>
      <c r="U13" s="2"/>
      <c r="V13" s="2"/>
      <c r="W13" s="2"/>
      <c r="X13" s="2"/>
      <c r="Y13" s="2"/>
      <c r="Z13" s="2"/>
      <c r="AA13" s="2"/>
      <c r="AB13" s="2"/>
      <c r="AC13" s="2"/>
      <c r="AD13" s="2"/>
      <c r="AE13" s="2"/>
      <c r="AF13" s="2"/>
      <c r="AG13" s="2"/>
      <c r="AH13" s="2"/>
      <c r="AI13" s="2"/>
      <c r="AJ13" s="2"/>
      <c r="AK13" s="2"/>
      <c r="AL13" s="2"/>
      <c r="AM13" s="2"/>
      <c r="AN13" s="2"/>
      <c r="AO13" s="2"/>
      <c r="AP13" s="2"/>
    </row>
    <row r="14" spans="2:42" ht="12.75" customHeight="1">
      <c r="B14" s="12">
        <v>3</v>
      </c>
      <c r="C14" s="2"/>
      <c r="D14" s="74"/>
      <c r="E14" s="74"/>
      <c r="F14" s="74"/>
      <c r="G14" s="80">
        <f t="shared" si="0"/>
        <v>0</v>
      </c>
      <c r="H14" s="75"/>
      <c r="I14" s="75"/>
      <c r="J14" s="9">
        <f aca="true" t="shared" si="1" ref="J14:J19">((H14)*60+I14)*60</f>
        <v>0</v>
      </c>
      <c r="K14" s="283"/>
      <c r="L14" s="276" t="s">
        <v>2</v>
      </c>
      <c r="M14" s="277"/>
      <c r="N14" s="277"/>
      <c r="O14" s="47"/>
      <c r="P14" s="47"/>
      <c r="Q14" s="47"/>
      <c r="R14" s="1"/>
      <c r="S14" s="2"/>
      <c r="T14" s="2"/>
      <c r="U14" s="2"/>
      <c r="V14" s="2"/>
      <c r="W14" s="2"/>
      <c r="X14" s="2"/>
      <c r="Y14" s="2"/>
      <c r="Z14" s="2"/>
      <c r="AA14" s="2"/>
      <c r="AB14" s="2"/>
      <c r="AC14" s="2"/>
      <c r="AD14" s="2"/>
      <c r="AE14" s="2"/>
      <c r="AF14" s="2"/>
      <c r="AG14" s="2"/>
      <c r="AH14" s="2"/>
      <c r="AI14" s="2"/>
      <c r="AJ14" s="2"/>
      <c r="AK14" s="2"/>
      <c r="AL14" s="2"/>
      <c r="AM14" s="2"/>
      <c r="AN14" s="2"/>
      <c r="AO14" s="2"/>
      <c r="AP14" s="2"/>
    </row>
    <row r="15" spans="2:42" ht="12.75">
      <c r="B15" s="12">
        <v>4</v>
      </c>
      <c r="C15" s="2"/>
      <c r="D15" s="74"/>
      <c r="E15" s="74"/>
      <c r="F15" s="74"/>
      <c r="G15" s="80">
        <f t="shared" si="0"/>
        <v>0</v>
      </c>
      <c r="H15" s="75"/>
      <c r="I15" s="75"/>
      <c r="J15" s="9">
        <f t="shared" si="1"/>
        <v>0</v>
      </c>
      <c r="K15" s="283"/>
      <c r="L15" s="277"/>
      <c r="M15" s="277"/>
      <c r="N15" s="277"/>
      <c r="O15" s="47"/>
      <c r="P15" s="47"/>
      <c r="Q15" s="47"/>
      <c r="R15" s="1"/>
      <c r="S15" s="2"/>
      <c r="T15" s="2"/>
      <c r="U15" s="2"/>
      <c r="V15" s="2"/>
      <c r="W15" s="2"/>
      <c r="X15" s="2"/>
      <c r="Y15" s="2"/>
      <c r="Z15" s="2"/>
      <c r="AA15" s="2"/>
      <c r="AB15" s="2"/>
      <c r="AC15" s="2"/>
      <c r="AD15" s="2"/>
      <c r="AE15" s="2"/>
      <c r="AF15" s="2"/>
      <c r="AG15" s="2"/>
      <c r="AH15" s="2"/>
      <c r="AI15" s="2"/>
      <c r="AJ15" s="2"/>
      <c r="AK15" s="2"/>
      <c r="AL15" s="2"/>
      <c r="AM15" s="2"/>
      <c r="AN15" s="2"/>
      <c r="AO15" s="2"/>
      <c r="AP15" s="2"/>
    </row>
    <row r="16" spans="2:42" ht="12.75" customHeight="1">
      <c r="B16" s="12">
        <v>5</v>
      </c>
      <c r="C16" s="2"/>
      <c r="D16" s="74"/>
      <c r="E16" s="74"/>
      <c r="F16" s="74"/>
      <c r="G16" s="80">
        <f t="shared" si="0"/>
        <v>0</v>
      </c>
      <c r="H16" s="75"/>
      <c r="I16" s="75"/>
      <c r="J16" s="9">
        <f>((H16)*60+I16)*60</f>
        <v>0</v>
      </c>
      <c r="K16" s="66"/>
      <c r="L16" s="191" t="s">
        <v>186</v>
      </c>
      <c r="M16" s="278"/>
      <c r="N16" s="279"/>
      <c r="O16" s="47"/>
      <c r="P16" s="47"/>
      <c r="Q16" s="47"/>
      <c r="R16" s="1"/>
      <c r="S16" s="2"/>
      <c r="T16" s="2"/>
      <c r="U16" s="2"/>
      <c r="V16" s="2"/>
      <c r="W16" s="2"/>
      <c r="X16" s="2"/>
      <c r="Y16" s="2"/>
      <c r="Z16" s="2"/>
      <c r="AA16" s="2"/>
      <c r="AB16" s="2"/>
      <c r="AC16" s="2"/>
      <c r="AD16" s="2"/>
      <c r="AE16" s="2"/>
      <c r="AF16" s="2"/>
      <c r="AG16" s="2"/>
      <c r="AH16" s="2"/>
      <c r="AI16" s="2"/>
      <c r="AJ16" s="2"/>
      <c r="AK16" s="2"/>
      <c r="AL16" s="2"/>
      <c r="AM16" s="2"/>
      <c r="AN16" s="2"/>
      <c r="AO16" s="2"/>
      <c r="AP16" s="2"/>
    </row>
    <row r="17" spans="2:42" ht="12.75">
      <c r="B17" s="12">
        <v>6</v>
      </c>
      <c r="C17" s="2"/>
      <c r="D17" s="74"/>
      <c r="E17" s="74"/>
      <c r="F17" s="74"/>
      <c r="G17" s="80">
        <f t="shared" si="0"/>
        <v>0</v>
      </c>
      <c r="H17" s="75"/>
      <c r="I17" s="75"/>
      <c r="J17" s="9">
        <f t="shared" si="1"/>
        <v>0</v>
      </c>
      <c r="K17" s="67"/>
      <c r="L17" s="280"/>
      <c r="M17" s="281"/>
      <c r="N17" s="282"/>
      <c r="O17" s="47"/>
      <c r="P17" s="47"/>
      <c r="Q17" s="47"/>
      <c r="R17" s="1"/>
      <c r="S17" s="2"/>
      <c r="T17" s="2"/>
      <c r="U17" s="2"/>
      <c r="V17" s="2"/>
      <c r="W17" s="2"/>
      <c r="X17" s="2"/>
      <c r="Y17" s="2"/>
      <c r="Z17" s="2"/>
      <c r="AA17" s="2"/>
      <c r="AB17" s="2"/>
      <c r="AC17" s="2"/>
      <c r="AD17" s="2"/>
      <c r="AE17" s="2"/>
      <c r="AF17" s="2"/>
      <c r="AG17" s="2"/>
      <c r="AH17" s="2"/>
      <c r="AI17" s="2"/>
      <c r="AJ17" s="2"/>
      <c r="AK17" s="2"/>
      <c r="AL17" s="2"/>
      <c r="AM17" s="2"/>
      <c r="AN17" s="2"/>
      <c r="AO17" s="2"/>
      <c r="AP17" s="2"/>
    </row>
    <row r="18" spans="2:42" ht="12.75" customHeight="1">
      <c r="B18" s="12">
        <v>7</v>
      </c>
      <c r="C18" s="2"/>
      <c r="D18" s="74"/>
      <c r="E18" s="74"/>
      <c r="F18" s="74"/>
      <c r="G18" s="80">
        <f t="shared" si="0"/>
        <v>0</v>
      </c>
      <c r="H18" s="75"/>
      <c r="I18" s="75"/>
      <c r="J18" s="9">
        <f t="shared" si="1"/>
        <v>0</v>
      </c>
      <c r="K18" s="199"/>
      <c r="L18" s="191" t="s">
        <v>187</v>
      </c>
      <c r="M18" s="192"/>
      <c r="N18" s="193"/>
      <c r="O18" s="47"/>
      <c r="P18" s="47"/>
      <c r="Q18" s="47"/>
      <c r="R18" s="1"/>
      <c r="S18" s="2"/>
      <c r="T18" s="2"/>
      <c r="U18" s="2"/>
      <c r="V18" s="2"/>
      <c r="W18" s="2"/>
      <c r="X18" s="2"/>
      <c r="Y18" s="2"/>
      <c r="Z18" s="2"/>
      <c r="AA18" s="2"/>
      <c r="AB18" s="2"/>
      <c r="AC18" s="2"/>
      <c r="AD18" s="2"/>
      <c r="AE18" s="2"/>
      <c r="AF18" s="2"/>
      <c r="AG18" s="2"/>
      <c r="AH18" s="2"/>
      <c r="AI18" s="2"/>
      <c r="AJ18" s="2"/>
      <c r="AK18" s="2"/>
      <c r="AL18" s="2"/>
      <c r="AM18" s="2"/>
      <c r="AN18" s="2"/>
      <c r="AO18" s="2"/>
      <c r="AP18" s="2"/>
    </row>
    <row r="19" spans="2:42" ht="12.75" customHeight="1">
      <c r="B19" s="12">
        <v>8</v>
      </c>
      <c r="C19" s="2"/>
      <c r="D19" s="74"/>
      <c r="E19" s="74"/>
      <c r="F19" s="74"/>
      <c r="G19" s="80">
        <f t="shared" si="0"/>
        <v>0</v>
      </c>
      <c r="H19" s="75"/>
      <c r="I19" s="75"/>
      <c r="J19" s="9">
        <f t="shared" si="1"/>
        <v>0</v>
      </c>
      <c r="K19" s="218"/>
      <c r="L19" s="194"/>
      <c r="M19" s="195"/>
      <c r="N19" s="196"/>
      <c r="O19" s="47"/>
      <c r="P19" s="47"/>
      <c r="Q19" s="47"/>
      <c r="R19" s="1"/>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6.5" customHeight="1">
      <c r="A20" s="134"/>
      <c r="B20" s="268" t="s">
        <v>143</v>
      </c>
      <c r="C20" s="269"/>
      <c r="D20" s="269"/>
      <c r="E20" s="269"/>
      <c r="F20" s="269"/>
      <c r="G20" s="269"/>
      <c r="H20" s="172" t="str">
        <f>IF(J20&gt;84600,"Zeit &gt; 24 h!"," ")</f>
        <v> </v>
      </c>
      <c r="I20" s="173"/>
      <c r="J20" s="48">
        <f>SUM(J12:J19)</f>
        <v>0</v>
      </c>
      <c r="K20" s="48"/>
      <c r="L20" s="5"/>
      <c r="M20" s="5"/>
      <c r="N20" s="2"/>
      <c r="O20" s="49"/>
      <c r="P20" s="49"/>
      <c r="Q20" s="49"/>
      <c r="R20" s="1"/>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12.75">
      <c r="A21" s="135"/>
      <c r="B21" s="269"/>
      <c r="C21" s="269"/>
      <c r="D21" s="269"/>
      <c r="E21" s="269"/>
      <c r="F21" s="269"/>
      <c r="G21" s="269"/>
      <c r="H21" s="130"/>
      <c r="I21" s="130"/>
      <c r="J21" s="11"/>
      <c r="K21" s="11"/>
      <c r="L21" s="11"/>
      <c r="M21" s="11"/>
      <c r="N21" s="1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2:42" ht="12.75">
      <c r="B22" s="2"/>
      <c r="C22" s="2"/>
      <c r="D22" s="11" t="s">
        <v>97</v>
      </c>
      <c r="E22" s="6"/>
      <c r="F22" s="11" t="s">
        <v>116</v>
      </c>
      <c r="G22" s="2"/>
      <c r="H22" s="1" t="s">
        <v>83</v>
      </c>
      <c r="I22" s="1"/>
      <c r="J22" s="2"/>
      <c r="K22" s="1"/>
      <c r="L22" s="1" t="s">
        <v>180</v>
      </c>
      <c r="M22" s="1"/>
      <c r="N22" s="2"/>
      <c r="O22" s="2"/>
      <c r="P22" s="2"/>
      <c r="Q22" s="2"/>
      <c r="R22" s="2"/>
      <c r="S22" s="9"/>
      <c r="T22" s="60"/>
      <c r="U22" s="9"/>
      <c r="V22" s="2"/>
      <c r="W22" s="2"/>
      <c r="X22" s="2"/>
      <c r="Y22" s="2"/>
      <c r="Z22" s="2"/>
      <c r="AA22" s="2"/>
      <c r="AB22" s="2"/>
      <c r="AC22" s="2"/>
      <c r="AD22" s="2"/>
      <c r="AE22" s="2"/>
      <c r="AF22" s="2"/>
      <c r="AG22" s="2"/>
      <c r="AH22" s="2"/>
      <c r="AI22" s="2"/>
      <c r="AJ22" s="2"/>
      <c r="AK22" s="2"/>
      <c r="AL22" s="2"/>
      <c r="AM22" s="2"/>
      <c r="AN22" s="2"/>
      <c r="AO22" s="2"/>
      <c r="AP22" s="2"/>
    </row>
    <row r="23" spans="2:42" ht="12.75">
      <c r="B23" s="185" t="s">
        <v>24</v>
      </c>
      <c r="C23" s="2"/>
      <c r="D23" s="11" t="s">
        <v>98</v>
      </c>
      <c r="E23" s="6"/>
      <c r="F23" s="11" t="s">
        <v>117</v>
      </c>
      <c r="G23" s="2"/>
      <c r="H23" s="1" t="s">
        <v>84</v>
      </c>
      <c r="I23" s="1"/>
      <c r="J23" s="3" t="s">
        <v>27</v>
      </c>
      <c r="K23" s="2"/>
      <c r="L23" s="2"/>
      <c r="M23" s="1"/>
      <c r="N23" s="5" t="s">
        <v>96</v>
      </c>
      <c r="O23" s="2"/>
      <c r="P23" s="2"/>
      <c r="Q23" s="2"/>
      <c r="R23" s="2"/>
      <c r="S23" s="60"/>
      <c r="T23" s="60"/>
      <c r="U23" s="9"/>
      <c r="V23" s="2"/>
      <c r="W23" s="2"/>
      <c r="X23" s="2"/>
      <c r="Y23" s="2"/>
      <c r="Z23" s="2"/>
      <c r="AA23" s="2"/>
      <c r="AB23" s="2"/>
      <c r="AC23" s="2"/>
      <c r="AD23" s="2"/>
      <c r="AE23" s="2"/>
      <c r="AF23" s="2"/>
      <c r="AG23" s="2"/>
      <c r="AH23" s="2"/>
      <c r="AI23" s="2"/>
      <c r="AJ23" s="2"/>
      <c r="AK23" s="2"/>
      <c r="AL23" s="2"/>
      <c r="AM23" s="2"/>
      <c r="AN23" s="2"/>
      <c r="AO23" s="2"/>
      <c r="AP23" s="2"/>
    </row>
    <row r="24" spans="2:42" ht="12.75" customHeight="1">
      <c r="B24" s="186"/>
      <c r="C24" s="2"/>
      <c r="D24" s="246" t="s">
        <v>80</v>
      </c>
      <c r="E24" s="246"/>
      <c r="F24" s="246" t="s">
        <v>81</v>
      </c>
      <c r="G24" s="9"/>
      <c r="H24" s="187" t="s">
        <v>82</v>
      </c>
      <c r="I24" s="9"/>
      <c r="J24" s="187" t="s">
        <v>11</v>
      </c>
      <c r="K24" s="205"/>
      <c r="L24" s="187" t="s">
        <v>12</v>
      </c>
      <c r="M24" s="263" t="s">
        <v>11</v>
      </c>
      <c r="N24" s="187" t="s">
        <v>12</v>
      </c>
      <c r="O24" s="9"/>
      <c r="P24" s="1"/>
      <c r="Q24" s="2"/>
      <c r="R24" s="2"/>
      <c r="S24" s="161"/>
      <c r="T24" s="161"/>
      <c r="U24" s="161" t="s">
        <v>31</v>
      </c>
      <c r="V24" s="2"/>
      <c r="W24" s="2"/>
      <c r="X24" s="2"/>
      <c r="Y24" s="2"/>
      <c r="Z24" s="2"/>
      <c r="AA24" s="2"/>
      <c r="AB24" s="2"/>
      <c r="AC24" s="2"/>
      <c r="AD24" s="2"/>
      <c r="AE24" s="2"/>
      <c r="AF24" s="2"/>
      <c r="AG24" s="2"/>
      <c r="AH24" s="2"/>
      <c r="AI24" s="2"/>
      <c r="AJ24" s="2"/>
      <c r="AK24" s="2"/>
      <c r="AL24" s="2"/>
      <c r="AM24" s="2"/>
      <c r="AN24" s="2"/>
      <c r="AO24" s="2"/>
      <c r="AP24" s="2"/>
    </row>
    <row r="25" spans="2:42" ht="12.75" customHeight="1">
      <c r="B25" s="2"/>
      <c r="C25" s="2"/>
      <c r="D25" s="169"/>
      <c r="E25" s="169"/>
      <c r="F25" s="169"/>
      <c r="G25" s="9"/>
      <c r="H25" s="166"/>
      <c r="I25" s="60" t="s">
        <v>85</v>
      </c>
      <c r="J25" s="266"/>
      <c r="K25" s="267"/>
      <c r="L25" s="164"/>
      <c r="M25" s="264"/>
      <c r="N25" s="265"/>
      <c r="O25" s="9" t="s">
        <v>85</v>
      </c>
      <c r="P25" s="2"/>
      <c r="Q25" s="2"/>
      <c r="R25" s="2"/>
      <c r="S25" s="162"/>
      <c r="T25" s="162"/>
      <c r="U25" s="162"/>
      <c r="V25" s="2"/>
      <c r="W25" s="2"/>
      <c r="X25" s="2"/>
      <c r="Y25" s="2"/>
      <c r="Z25" s="2"/>
      <c r="AA25" s="2"/>
      <c r="AB25" s="2"/>
      <c r="AC25" s="2"/>
      <c r="AD25" s="2"/>
      <c r="AE25" s="2"/>
      <c r="AF25" s="2"/>
      <c r="AG25" s="2"/>
      <c r="AH25" s="2"/>
      <c r="AI25" s="2"/>
      <c r="AJ25" s="2"/>
      <c r="AK25" s="2"/>
      <c r="AL25" s="2"/>
      <c r="AM25" s="2"/>
      <c r="AN25" s="2"/>
      <c r="AO25" s="2"/>
      <c r="AP25" s="2"/>
    </row>
    <row r="26" spans="2:42" ht="12.75">
      <c r="B26" s="12">
        <v>1</v>
      </c>
      <c r="C26" s="9"/>
      <c r="D26" s="8" t="str">
        <f>IF(OR(AND(ISBLANK(D12),ISBLANK(E12),ISNUMBER(F12)),AND(ISNUMBER(D12),ISNUMBER(E12),ISNUMBER(F12))),G12," ")</f>
        <v> </v>
      </c>
      <c r="E26" s="77"/>
      <c r="F26" s="8" t="str">
        <f>IF(OR(NOT(OR(AND(ISBLANK(D12),ISBLANK(E12),ISNUMBER(F12)),AND(ISNUMBER(D12),ISNUMBER(E12),ISNUMBER(F12)))),$J12&lt;=0,$J12&gt;86400)," ",D26*($J12/28800)^0.5)</f>
        <v> </v>
      </c>
      <c r="G26" s="9"/>
      <c r="H26" s="10" t="str">
        <f>IF(OR(NOT(OR(AND(ISBLANK(D12),ISBLANK(E12),ISNUMBER(F12)),AND(ISNUMBER(D12),ISNUMBER(E12),ISNUMBER(F12)))),J12&lt;=0)," ",(F26/2.5)^2*100)</f>
        <v> </v>
      </c>
      <c r="I26" s="9" t="str">
        <f>IF(OR(ISTEXT(D26),D26=0)," ",(8*2.5*2.5/D26^2))</f>
        <v> </v>
      </c>
      <c r="J26" s="260" t="str">
        <f>IF(OR(AND(ISBLANK(D12),ISBLANK(E12),ISNUMBER(F12)),AND(ISNUMBER(D12),ISNUMBER(E12),ISNUMBER(F12))),IF(I26&gt;=12,"&gt;12",TRUNC(I26))," ")</f>
        <v> </v>
      </c>
      <c r="K26" s="261"/>
      <c r="L26" s="78" t="str">
        <f>IF(OR(AND(ISBLANK(D12),ISBLANK(E12),ISNUMBER(F12)),AND(ISNUMBER(D12),ISNUMBER(E12),ISNUMBER(F12))),(IF(I26&gt;=12,"",(I26-J26)*60))," ")</f>
        <v> </v>
      </c>
      <c r="M26" s="10" t="str">
        <f>IF(OR(AND(ISBLANK(D12),ISBLANK(E12),ISNUMBER(F12)),AND(ISNUMBER(D12),ISNUMBER(E12),ISNUMBER(F12))),IF(O26&gt;=12,"&gt;12",TRUNC(O26))," ")</f>
        <v> </v>
      </c>
      <c r="N26" s="10" t="str">
        <f>IF(OR(AND(ISBLANK(D12),ISBLANK(E12),ISNUMBER(F12)),AND(ISNUMBER(D12),ISNUMBER(E12),ISNUMBER(F12))),(IF(M26&gt;=12,"",(O26-M26)*60))," ")</f>
        <v> </v>
      </c>
      <c r="O26" s="9" t="str">
        <f>IF(OR(ISTEXT(D26),D26=0)," ",(8*5*5/D26^2))</f>
        <v> </v>
      </c>
      <c r="P26" s="47"/>
      <c r="Q26" s="47"/>
      <c r="R26" s="9"/>
      <c r="S26" s="61"/>
      <c r="T26" s="61"/>
      <c r="U26" s="61" t="str">
        <f>IF(F12&lt;=0," ",F12)</f>
        <v> </v>
      </c>
      <c r="V26" s="2"/>
      <c r="W26" s="2"/>
      <c r="X26" s="2"/>
      <c r="Y26" s="2"/>
      <c r="Z26" s="2"/>
      <c r="AA26" s="2"/>
      <c r="AB26" s="2"/>
      <c r="AC26" s="2"/>
      <c r="AD26" s="2"/>
      <c r="AE26" s="2"/>
      <c r="AF26" s="2"/>
      <c r="AG26" s="2"/>
      <c r="AH26" s="2"/>
      <c r="AI26" s="2"/>
      <c r="AJ26" s="2"/>
      <c r="AK26" s="2"/>
      <c r="AL26" s="2"/>
      <c r="AM26" s="2"/>
      <c r="AN26" s="2"/>
      <c r="AO26" s="2"/>
      <c r="AP26" s="2"/>
    </row>
    <row r="27" spans="2:42" ht="12.75">
      <c r="B27" s="12">
        <v>2</v>
      </c>
      <c r="C27" s="9"/>
      <c r="D27" s="8" t="str">
        <f aca="true" t="shared" si="2" ref="D27:D33">IF(OR(AND(ISBLANK(D13),ISBLANK(E13),ISNUMBER(F13)),AND(ISNUMBER(D13),ISNUMBER(E13),ISNUMBER(F13))),G13," ")</f>
        <v> </v>
      </c>
      <c r="E27" s="77"/>
      <c r="F27" s="8" t="str">
        <f aca="true" t="shared" si="3" ref="F27:F33">IF(OR(NOT(OR(AND(ISBLANK(D13),ISBLANK(E13),ISNUMBER(F13)),AND(ISNUMBER(D13),ISNUMBER(E13),ISNUMBER(F13)))),$J13&lt;=0,$J13&gt;86400)," ",D27*($J13/28800)^0.5)</f>
        <v> </v>
      </c>
      <c r="G27" s="9"/>
      <c r="H27" s="10" t="str">
        <f aca="true" t="shared" si="4" ref="H27:H33">IF(OR(NOT(OR(AND(ISBLANK(D13),ISBLANK(E13),ISNUMBER(F13)),AND(ISNUMBER(D13),ISNUMBER(E13),ISNUMBER(F13)))),J13&lt;=0)," ",(F27/2.5)^2*100)</f>
        <v> </v>
      </c>
      <c r="I27" s="9" t="str">
        <f aca="true" t="shared" si="5" ref="I27:I33">IF(OR(ISTEXT(D27),D27=0)," ",(8*2.5*2.5/D27^2))</f>
        <v> </v>
      </c>
      <c r="J27" s="260" t="str">
        <f aca="true" t="shared" si="6" ref="J27:J33">IF(OR(AND(ISBLANK(D13),ISBLANK(E13),ISNUMBER(F13)),AND(ISNUMBER(D13),ISNUMBER(E13),ISNUMBER(F13))),IF(I27&gt;=12,"&gt;12",TRUNC(I27))," ")</f>
        <v> </v>
      </c>
      <c r="K27" s="261"/>
      <c r="L27" s="78" t="str">
        <f aca="true" t="shared" si="7" ref="L27:L33">IF(OR(AND(ISBLANK(D13),ISBLANK(E13),ISNUMBER(F13)),AND(ISNUMBER(D13),ISNUMBER(E13),ISNUMBER(F13))),(IF(I27&gt;=12,"",(I27-J27)*60))," ")</f>
        <v> </v>
      </c>
      <c r="M27" s="10" t="str">
        <f aca="true" t="shared" si="8" ref="M27:M33">IF(OR(AND(ISBLANK(D13),ISBLANK(E13),ISNUMBER(F13)),AND(ISNUMBER(D13),ISNUMBER(E13),ISNUMBER(F13))),IF(O27&gt;=12,"&gt;12",TRUNC(O27))," ")</f>
        <v> </v>
      </c>
      <c r="N27" s="10" t="str">
        <f aca="true" t="shared" si="9" ref="N27:N33">IF(OR(AND(ISBLANK(D13),ISBLANK(E13),ISNUMBER(F13)),AND(ISNUMBER(D13),ISNUMBER(E13),ISNUMBER(F13))),(IF(M27&gt;=12,"",(O27-M27)*60))," ")</f>
        <v> </v>
      </c>
      <c r="O27" s="9" t="str">
        <f aca="true" t="shared" si="10" ref="O27:O33">IF(OR(ISTEXT(D27),D27=0)," ",(8*5*5/D27^2))</f>
        <v> </v>
      </c>
      <c r="P27" s="47"/>
      <c r="Q27" s="47"/>
      <c r="R27" s="9"/>
      <c r="S27" s="61"/>
      <c r="T27" s="61"/>
      <c r="U27" s="61" t="str">
        <f aca="true" t="shared" si="11" ref="U27:U33">IF(F13&lt;=0," ",F13)</f>
        <v> </v>
      </c>
      <c r="V27" s="2"/>
      <c r="W27" s="2"/>
      <c r="X27" s="2"/>
      <c r="Y27" s="2"/>
      <c r="Z27" s="2"/>
      <c r="AA27" s="2"/>
      <c r="AB27" s="2"/>
      <c r="AC27" s="2"/>
      <c r="AD27" s="2"/>
      <c r="AE27" s="2"/>
      <c r="AF27" s="2"/>
      <c r="AG27" s="2"/>
      <c r="AH27" s="2"/>
      <c r="AI27" s="2"/>
      <c r="AJ27" s="2"/>
      <c r="AK27" s="2"/>
      <c r="AL27" s="2"/>
      <c r="AM27" s="2"/>
      <c r="AN27" s="2"/>
      <c r="AO27" s="2"/>
      <c r="AP27" s="2"/>
    </row>
    <row r="28" spans="2:42" ht="12.75">
      <c r="B28" s="12">
        <v>3</v>
      </c>
      <c r="C28" s="9"/>
      <c r="D28" s="8" t="str">
        <f t="shared" si="2"/>
        <v> </v>
      </c>
      <c r="E28" s="77"/>
      <c r="F28" s="8" t="str">
        <f t="shared" si="3"/>
        <v> </v>
      </c>
      <c r="G28" s="9"/>
      <c r="H28" s="10" t="str">
        <f t="shared" si="4"/>
        <v> </v>
      </c>
      <c r="I28" s="9" t="str">
        <f t="shared" si="5"/>
        <v> </v>
      </c>
      <c r="J28" s="260" t="str">
        <f t="shared" si="6"/>
        <v> </v>
      </c>
      <c r="K28" s="261"/>
      <c r="L28" s="78" t="str">
        <f t="shared" si="7"/>
        <v> </v>
      </c>
      <c r="M28" s="10" t="str">
        <f t="shared" si="8"/>
        <v> </v>
      </c>
      <c r="N28" s="10" t="str">
        <f t="shared" si="9"/>
        <v> </v>
      </c>
      <c r="O28" s="9" t="str">
        <f t="shared" si="10"/>
        <v> </v>
      </c>
      <c r="P28" s="47"/>
      <c r="Q28" s="47"/>
      <c r="R28" s="9"/>
      <c r="S28" s="61"/>
      <c r="T28" s="61"/>
      <c r="U28" s="61" t="str">
        <f t="shared" si="11"/>
        <v> </v>
      </c>
      <c r="V28" s="2"/>
      <c r="W28" s="2"/>
      <c r="X28" s="2"/>
      <c r="Y28" s="2"/>
      <c r="Z28" s="2"/>
      <c r="AA28" s="2"/>
      <c r="AB28" s="2"/>
      <c r="AC28" s="2"/>
      <c r="AD28" s="2"/>
      <c r="AE28" s="2"/>
      <c r="AF28" s="2"/>
      <c r="AG28" s="2"/>
      <c r="AH28" s="2"/>
      <c r="AI28" s="2"/>
      <c r="AJ28" s="2"/>
      <c r="AK28" s="2"/>
      <c r="AL28" s="2"/>
      <c r="AM28" s="2"/>
      <c r="AN28" s="2"/>
      <c r="AO28" s="2"/>
      <c r="AP28" s="2"/>
    </row>
    <row r="29" spans="2:42" ht="12.75">
      <c r="B29" s="12">
        <v>4</v>
      </c>
      <c r="C29" s="9"/>
      <c r="D29" s="8" t="str">
        <f t="shared" si="2"/>
        <v> </v>
      </c>
      <c r="E29" s="77"/>
      <c r="F29" s="8" t="str">
        <f t="shared" si="3"/>
        <v> </v>
      </c>
      <c r="G29" s="9"/>
      <c r="H29" s="10" t="str">
        <f t="shared" si="4"/>
        <v> </v>
      </c>
      <c r="I29" s="9" t="str">
        <f t="shared" si="5"/>
        <v> </v>
      </c>
      <c r="J29" s="260" t="str">
        <f t="shared" si="6"/>
        <v> </v>
      </c>
      <c r="K29" s="261"/>
      <c r="L29" s="78" t="str">
        <f t="shared" si="7"/>
        <v> </v>
      </c>
      <c r="M29" s="10" t="str">
        <f t="shared" si="8"/>
        <v> </v>
      </c>
      <c r="N29" s="10" t="str">
        <f t="shared" si="9"/>
        <v> </v>
      </c>
      <c r="O29" s="9" t="str">
        <f t="shared" si="10"/>
        <v> </v>
      </c>
      <c r="P29" s="47"/>
      <c r="Q29" s="47"/>
      <c r="R29" s="9"/>
      <c r="S29" s="61"/>
      <c r="T29" s="61"/>
      <c r="U29" s="61" t="str">
        <f t="shared" si="11"/>
        <v> </v>
      </c>
      <c r="V29" s="2"/>
      <c r="W29" s="2"/>
      <c r="X29" s="2"/>
      <c r="Y29" s="2"/>
      <c r="Z29" s="2"/>
      <c r="AA29" s="2"/>
      <c r="AB29" s="2"/>
      <c r="AC29" s="2"/>
      <c r="AD29" s="2"/>
      <c r="AE29" s="2"/>
      <c r="AF29" s="2"/>
      <c r="AG29" s="2"/>
      <c r="AH29" s="2"/>
      <c r="AI29" s="2"/>
      <c r="AJ29" s="2"/>
      <c r="AK29" s="2"/>
      <c r="AL29" s="2"/>
      <c r="AM29" s="2"/>
      <c r="AN29" s="2"/>
      <c r="AO29" s="2"/>
      <c r="AP29" s="2"/>
    </row>
    <row r="30" spans="2:42" ht="12.75">
      <c r="B30" s="12">
        <v>5</v>
      </c>
      <c r="C30" s="9"/>
      <c r="D30" s="8" t="str">
        <f t="shared" si="2"/>
        <v> </v>
      </c>
      <c r="E30" s="77"/>
      <c r="F30" s="8" t="str">
        <f t="shared" si="3"/>
        <v> </v>
      </c>
      <c r="G30" s="9"/>
      <c r="H30" s="10" t="str">
        <f t="shared" si="4"/>
        <v> </v>
      </c>
      <c r="I30" s="9" t="str">
        <f t="shared" si="5"/>
        <v> </v>
      </c>
      <c r="J30" s="260" t="str">
        <f t="shared" si="6"/>
        <v> </v>
      </c>
      <c r="K30" s="261"/>
      <c r="L30" s="78" t="str">
        <f t="shared" si="7"/>
        <v> </v>
      </c>
      <c r="M30" s="10" t="str">
        <f t="shared" si="8"/>
        <v> </v>
      </c>
      <c r="N30" s="10" t="str">
        <f t="shared" si="9"/>
        <v> </v>
      </c>
      <c r="O30" s="9" t="str">
        <f t="shared" si="10"/>
        <v> </v>
      </c>
      <c r="P30" s="47"/>
      <c r="Q30" s="47"/>
      <c r="R30" s="9"/>
      <c r="S30" s="61"/>
      <c r="T30" s="61"/>
      <c r="U30" s="61" t="str">
        <f t="shared" si="11"/>
        <v> </v>
      </c>
      <c r="V30" s="2"/>
      <c r="W30" s="2"/>
      <c r="X30" s="2"/>
      <c r="Y30" s="2"/>
      <c r="Z30" s="2"/>
      <c r="AA30" s="2"/>
      <c r="AB30" s="2"/>
      <c r="AC30" s="2"/>
      <c r="AD30" s="2"/>
      <c r="AE30" s="2"/>
      <c r="AF30" s="2"/>
      <c r="AG30" s="2"/>
      <c r="AH30" s="2"/>
      <c r="AI30" s="2"/>
      <c r="AJ30" s="2"/>
      <c r="AK30" s="2"/>
      <c r="AL30" s="2"/>
      <c r="AM30" s="2"/>
      <c r="AN30" s="2"/>
      <c r="AO30" s="2"/>
      <c r="AP30" s="2"/>
    </row>
    <row r="31" spans="2:42" ht="12.75">
      <c r="B31" s="12">
        <v>6</v>
      </c>
      <c r="C31" s="9"/>
      <c r="D31" s="8" t="str">
        <f t="shared" si="2"/>
        <v> </v>
      </c>
      <c r="E31" s="77"/>
      <c r="F31" s="8" t="str">
        <f t="shared" si="3"/>
        <v> </v>
      </c>
      <c r="G31" s="9"/>
      <c r="H31" s="10" t="str">
        <f t="shared" si="4"/>
        <v> </v>
      </c>
      <c r="I31" s="9" t="str">
        <f t="shared" si="5"/>
        <v> </v>
      </c>
      <c r="J31" s="260" t="str">
        <f t="shared" si="6"/>
        <v> </v>
      </c>
      <c r="K31" s="261"/>
      <c r="L31" s="78" t="str">
        <f t="shared" si="7"/>
        <v> </v>
      </c>
      <c r="M31" s="10" t="str">
        <f t="shared" si="8"/>
        <v> </v>
      </c>
      <c r="N31" s="10" t="str">
        <f t="shared" si="9"/>
        <v> </v>
      </c>
      <c r="O31" s="9" t="str">
        <f t="shared" si="10"/>
        <v> </v>
      </c>
      <c r="P31" s="47"/>
      <c r="Q31" s="47"/>
      <c r="R31" s="9"/>
      <c r="S31" s="61"/>
      <c r="T31" s="61"/>
      <c r="U31" s="61" t="str">
        <f t="shared" si="11"/>
        <v> </v>
      </c>
      <c r="V31" s="2"/>
      <c r="W31" s="2"/>
      <c r="X31" s="2"/>
      <c r="Y31" s="2"/>
      <c r="Z31" s="2"/>
      <c r="AA31" s="2"/>
      <c r="AB31" s="2"/>
      <c r="AC31" s="2"/>
      <c r="AD31" s="2"/>
      <c r="AE31" s="2"/>
      <c r="AF31" s="2"/>
      <c r="AG31" s="2"/>
      <c r="AH31" s="2"/>
      <c r="AI31" s="2"/>
      <c r="AJ31" s="2"/>
      <c r="AK31" s="2"/>
      <c r="AL31" s="2"/>
      <c r="AM31" s="2"/>
      <c r="AN31" s="2"/>
      <c r="AO31" s="2"/>
      <c r="AP31" s="2"/>
    </row>
    <row r="32" spans="2:42" ht="12.75">
      <c r="B32" s="12">
        <v>7</v>
      </c>
      <c r="C32" s="9"/>
      <c r="D32" s="8" t="str">
        <f t="shared" si="2"/>
        <v> </v>
      </c>
      <c r="E32" s="77"/>
      <c r="F32" s="8" t="str">
        <f t="shared" si="3"/>
        <v> </v>
      </c>
      <c r="G32" s="9"/>
      <c r="H32" s="10" t="str">
        <f t="shared" si="4"/>
        <v> </v>
      </c>
      <c r="I32" s="9" t="str">
        <f t="shared" si="5"/>
        <v> </v>
      </c>
      <c r="J32" s="260" t="str">
        <f t="shared" si="6"/>
        <v> </v>
      </c>
      <c r="K32" s="261"/>
      <c r="L32" s="78" t="str">
        <f t="shared" si="7"/>
        <v> </v>
      </c>
      <c r="M32" s="10" t="str">
        <f t="shared" si="8"/>
        <v> </v>
      </c>
      <c r="N32" s="10" t="str">
        <f t="shared" si="9"/>
        <v> </v>
      </c>
      <c r="O32" s="9" t="str">
        <f t="shared" si="10"/>
        <v> </v>
      </c>
      <c r="P32" s="47"/>
      <c r="Q32" s="47"/>
      <c r="R32" s="9"/>
      <c r="S32" s="61"/>
      <c r="T32" s="61"/>
      <c r="U32" s="61" t="str">
        <f t="shared" si="11"/>
        <v> </v>
      </c>
      <c r="V32" s="2"/>
      <c r="W32" s="2"/>
      <c r="X32" s="2"/>
      <c r="Y32" s="2"/>
      <c r="Z32" s="2"/>
      <c r="AA32" s="2"/>
      <c r="AB32" s="2"/>
      <c r="AC32" s="2"/>
      <c r="AD32" s="2"/>
      <c r="AE32" s="2"/>
      <c r="AF32" s="2"/>
      <c r="AG32" s="2"/>
      <c r="AH32" s="2"/>
      <c r="AI32" s="2"/>
      <c r="AJ32" s="2"/>
      <c r="AK32" s="2"/>
      <c r="AL32" s="2"/>
      <c r="AM32" s="2"/>
      <c r="AN32" s="2"/>
      <c r="AO32" s="2"/>
      <c r="AP32" s="2"/>
    </row>
    <row r="33" spans="2:42" ht="12.75">
      <c r="B33" s="12">
        <v>8</v>
      </c>
      <c r="C33" s="9"/>
      <c r="D33" s="8" t="str">
        <f t="shared" si="2"/>
        <v> </v>
      </c>
      <c r="E33" s="77"/>
      <c r="F33" s="8" t="str">
        <f t="shared" si="3"/>
        <v> </v>
      </c>
      <c r="G33" s="9"/>
      <c r="H33" s="10" t="str">
        <f t="shared" si="4"/>
        <v> </v>
      </c>
      <c r="I33" s="9" t="str">
        <f t="shared" si="5"/>
        <v> </v>
      </c>
      <c r="J33" s="260" t="str">
        <f t="shared" si="6"/>
        <v> </v>
      </c>
      <c r="K33" s="261"/>
      <c r="L33" s="78" t="str">
        <f t="shared" si="7"/>
        <v> </v>
      </c>
      <c r="M33" s="10" t="str">
        <f t="shared" si="8"/>
        <v> </v>
      </c>
      <c r="N33" s="10" t="str">
        <f t="shared" si="9"/>
        <v> </v>
      </c>
      <c r="O33" s="9" t="str">
        <f t="shared" si="10"/>
        <v> </v>
      </c>
      <c r="P33" s="47"/>
      <c r="Q33" s="47"/>
      <c r="R33" s="9"/>
      <c r="S33" s="61"/>
      <c r="T33" s="61"/>
      <c r="U33" s="61" t="str">
        <f t="shared" si="11"/>
        <v> </v>
      </c>
      <c r="V33" s="2"/>
      <c r="W33" s="2"/>
      <c r="X33" s="2"/>
      <c r="Y33" s="2"/>
      <c r="Z33" s="2"/>
      <c r="AA33" s="2"/>
      <c r="AB33" s="2"/>
      <c r="AC33" s="2"/>
      <c r="AD33" s="2"/>
      <c r="AE33" s="2"/>
      <c r="AF33" s="2"/>
      <c r="AG33" s="2"/>
      <c r="AH33" s="2"/>
      <c r="AI33" s="2"/>
      <c r="AJ33" s="2"/>
      <c r="AK33" s="2"/>
      <c r="AL33" s="2"/>
      <c r="AM33" s="2"/>
      <c r="AN33" s="2"/>
      <c r="AO33" s="2"/>
      <c r="AP33" s="2"/>
    </row>
    <row r="34" spans="2:42" ht="12.75">
      <c r="B34" s="2"/>
      <c r="C34" s="2"/>
      <c r="D34" s="2"/>
      <c r="E34" s="2"/>
      <c r="F34" s="9">
        <f>SQRT(SUMSQ(F26:F33))</f>
        <v>0</v>
      </c>
      <c r="G34" s="2"/>
      <c r="H34" s="9">
        <f>SUM(H26:H33)</f>
        <v>0</v>
      </c>
      <c r="I34" s="2"/>
      <c r="J34" s="2"/>
      <c r="K34" s="2"/>
      <c r="L34" s="2"/>
      <c r="M34" s="2"/>
      <c r="N34" s="2"/>
      <c r="O34" s="49"/>
      <c r="P34" s="49">
        <f>SQRT(SUMSQ(P26:P33))</f>
        <v>0</v>
      </c>
      <c r="Q34" s="49">
        <f>SQRT(SUMSQ(Q26:Q33))</f>
        <v>0</v>
      </c>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18"/>
      <c r="H35" s="18"/>
      <c r="I35" s="18"/>
      <c r="J35" s="82"/>
      <c r="K35" s="18"/>
      <c r="L35" s="18"/>
      <c r="M35" s="18"/>
      <c r="N35" s="18"/>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2.75" customHeight="1">
      <c r="A36" s="133"/>
      <c r="B36" s="165" t="s">
        <v>141</v>
      </c>
      <c r="C36" s="165"/>
      <c r="D36" s="165"/>
      <c r="E36" s="175"/>
      <c r="F36" s="262" t="str">
        <f>IF(OR(F34=0,$J$20&gt;86400)," ",F34)</f>
        <v> </v>
      </c>
      <c r="G36" s="18"/>
      <c r="H36" s="255" t="str">
        <f>IF(OR(H34=0,$J$20&gt;86400)," ",H34)</f>
        <v> </v>
      </c>
      <c r="I36" s="256" t="s">
        <v>135</v>
      </c>
      <c r="J36" s="257"/>
      <c r="K36" s="257"/>
      <c r="L36" s="257"/>
      <c r="M36" s="257"/>
      <c r="N36" s="257"/>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2.75" customHeight="1">
      <c r="A37" s="136"/>
      <c r="B37" s="165"/>
      <c r="C37" s="165"/>
      <c r="D37" s="165"/>
      <c r="E37" s="175"/>
      <c r="F37" s="262"/>
      <c r="G37" s="18"/>
      <c r="H37" s="255"/>
      <c r="I37" s="256"/>
      <c r="J37" s="257"/>
      <c r="K37" s="257"/>
      <c r="L37" s="257"/>
      <c r="M37" s="257"/>
      <c r="N37" s="257"/>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2:42" ht="12.75" customHeight="1">
      <c r="B38" s="81"/>
      <c r="C38" s="18"/>
      <c r="D38" s="18"/>
      <c r="E38" s="6"/>
      <c r="F38" s="11"/>
      <c r="G38" s="18"/>
      <c r="H38" s="18"/>
      <c r="I38" s="18"/>
      <c r="J38" s="139"/>
      <c r="K38" s="139"/>
      <c r="L38" s="139"/>
      <c r="M38" s="139"/>
      <c r="N38" s="139"/>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2:42" ht="11.25" customHeight="1">
      <c r="B39" s="226" t="str">
        <f>IF(OR($F$36=" ",$F$36&lt;2.5),"Maßnahmen (bei möglicher Gefährdung stets Gefährdungsbeurteilung mit Dokumentation, 
branchenüblichen Stand der Technik und mittelbare Gefährdungen beachten)",IF($F$36&gt;5,"unverzüglich Ursachenermittlung und  Sofortmaßnahmen zur Absenkung unter GW !; 
bereits ab A(8) = GW: arbeitsmedizinische Pflichtvorsorge und Führen der Vorsorgekartei !",IF($F$36&gt;=2.5,"Unterrichtung;    ab A(8) &gt; AW: Maßnahmen (Programm) zur Expositionsverringerung; allgemeine arbeitsmedizinische Beratung; Angebot arbeitsmedizinischer Vorsorge (bei A(8) = GW Pflichtuntersuchung!)"," ")))</f>
        <v>Maßnahmen (bei möglicher Gefährdung stets Gefährdungsbeurteilung mit Dokumentation, 
branchenüblichen Stand der Technik und mittelbare Gefährdungen beachten)</v>
      </c>
      <c r="C39" s="227"/>
      <c r="D39" s="227"/>
      <c r="E39" s="227"/>
      <c r="F39" s="227"/>
      <c r="G39" s="228"/>
      <c r="H39" s="228"/>
      <c r="I39" s="228"/>
      <c r="J39" s="228"/>
      <c r="K39" s="228"/>
      <c r="L39" s="228"/>
      <c r="M39" s="228"/>
      <c r="N39" s="229"/>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2:42" ht="11.25" customHeight="1">
      <c r="B40" s="230"/>
      <c r="C40" s="231"/>
      <c r="D40" s="231"/>
      <c r="E40" s="231"/>
      <c r="F40" s="231"/>
      <c r="G40" s="232"/>
      <c r="H40" s="232"/>
      <c r="I40" s="232"/>
      <c r="J40" s="232"/>
      <c r="K40" s="232"/>
      <c r="L40" s="232"/>
      <c r="M40" s="232"/>
      <c r="N40" s="233"/>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2:42" ht="11.25" customHeight="1">
      <c r="B41" s="234"/>
      <c r="C41" s="235"/>
      <c r="D41" s="235"/>
      <c r="E41" s="235"/>
      <c r="F41" s="235"/>
      <c r="G41" s="235"/>
      <c r="H41" s="235"/>
      <c r="I41" s="235"/>
      <c r="J41" s="235"/>
      <c r="K41" s="235"/>
      <c r="L41" s="235"/>
      <c r="M41" s="235"/>
      <c r="N41" s="236"/>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2:42" ht="1.5" customHeight="1">
      <c r="B42" s="6"/>
      <c r="C42" s="18"/>
      <c r="D42" s="79"/>
      <c r="E42" s="79"/>
      <c r="F42" s="79"/>
      <c r="G42" s="14"/>
      <c r="H42" s="2"/>
      <c r="I42" s="2"/>
      <c r="J42" s="135"/>
      <c r="K42" s="135"/>
      <c r="L42" s="135"/>
      <c r="M42" s="135"/>
      <c r="N42" s="135"/>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2:42" ht="1.5" customHeight="1">
      <c r="B43" s="6"/>
      <c r="C43" s="18"/>
      <c r="D43" s="79"/>
      <c r="E43" s="79"/>
      <c r="F43" s="79"/>
      <c r="G43" s="2"/>
      <c r="H43" s="2"/>
      <c r="I43" s="138"/>
      <c r="J43" s="135"/>
      <c r="K43" s="135"/>
      <c r="L43" s="135"/>
      <c r="M43" s="135"/>
      <c r="N43" s="135"/>
      <c r="O43" s="15"/>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2:42" ht="1.5" customHeight="1">
      <c r="B44" s="6"/>
      <c r="C44" s="18"/>
      <c r="D44" s="79"/>
      <c r="E44" s="79"/>
      <c r="F44" s="79"/>
      <c r="G44" s="2"/>
      <c r="H44" s="2"/>
      <c r="I44" s="5"/>
      <c r="J44" s="135"/>
      <c r="K44" s="135"/>
      <c r="L44" s="135"/>
      <c r="M44" s="135"/>
      <c r="N44" s="135"/>
      <c r="O44" s="2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2:42" ht="1.5" customHeight="1">
      <c r="B45" s="6"/>
      <c r="C45" s="18"/>
      <c r="D45" s="79"/>
      <c r="E45" s="79"/>
      <c r="F45" s="79"/>
      <c r="G45" s="18"/>
      <c r="H45" s="18"/>
      <c r="I45" s="18"/>
      <c r="J45" s="135"/>
      <c r="K45" s="135"/>
      <c r="L45" s="135"/>
      <c r="M45" s="135"/>
      <c r="N45" s="135"/>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2:42" ht="1.5" customHeight="1">
      <c r="B46" s="6"/>
      <c r="C46" s="18"/>
      <c r="D46" s="79"/>
      <c r="E46" s="79"/>
      <c r="F46" s="79"/>
      <c r="G46" s="14"/>
      <c r="H46" s="14"/>
      <c r="I46" s="14"/>
      <c r="J46" s="135"/>
      <c r="K46" s="135"/>
      <c r="L46" s="135"/>
      <c r="M46" s="135"/>
      <c r="N46" s="135"/>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2:42" ht="1.5" customHeight="1">
      <c r="B47" s="6"/>
      <c r="C47" s="18"/>
      <c r="D47" s="79"/>
      <c r="E47" s="79"/>
      <c r="F47" s="79"/>
      <c r="G47" s="68"/>
      <c r="H47" s="83"/>
      <c r="I47" s="83"/>
      <c r="J47" s="135"/>
      <c r="K47" s="135"/>
      <c r="L47" s="135"/>
      <c r="M47" s="135"/>
      <c r="N47" s="135"/>
      <c r="O47" s="5"/>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2:42" ht="1.5" customHeight="1">
      <c r="B48" s="6"/>
      <c r="C48" s="18"/>
      <c r="D48" s="79"/>
      <c r="E48" s="79"/>
      <c r="F48" s="79"/>
      <c r="G48" s="83"/>
      <c r="H48" s="83"/>
      <c r="I48" s="83"/>
      <c r="J48" s="84"/>
      <c r="K48" s="14"/>
      <c r="L48" s="84"/>
      <c r="M48" s="84"/>
      <c r="N48" s="84"/>
      <c r="O48" s="5"/>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2:42" ht="1.5" customHeight="1">
      <c r="B49" s="2"/>
      <c r="C49" s="2"/>
      <c r="D49" s="49">
        <f>SUM(D41:D48)</f>
        <v>0</v>
      </c>
      <c r="E49" s="49">
        <f>SUM(E41:E48)</f>
        <v>0</v>
      </c>
      <c r="F49" s="49">
        <f>SUM(F41:F48)</f>
        <v>0</v>
      </c>
      <c r="G49" s="18"/>
      <c r="H49" s="18"/>
      <c r="I49" s="18"/>
      <c r="J49" s="14"/>
      <c r="K49" s="14"/>
      <c r="L49" s="11"/>
      <c r="M49" s="11"/>
      <c r="N49" s="18"/>
      <c r="O49" s="5"/>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2:42" ht="1.5" customHeight="1">
      <c r="B50" s="7"/>
      <c r="C50" s="11"/>
      <c r="D50" s="7"/>
      <c r="E50" s="7"/>
      <c r="F50" s="7"/>
      <c r="G50" s="2"/>
      <c r="H50" s="6"/>
      <c r="I50" s="7"/>
      <c r="J50" s="14"/>
      <c r="K50" s="14"/>
      <c r="L50" s="11"/>
      <c r="M50" s="11"/>
      <c r="N50" s="7"/>
      <c r="O50" s="1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42" ht="1.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2:42" ht="1.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2:42" ht="1.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2:42" ht="12.75" customHeight="1">
      <c r="B54" s="224" t="s">
        <v>70</v>
      </c>
      <c r="C54" s="225"/>
      <c r="D54" s="225"/>
      <c r="E54" s="225"/>
      <c r="F54" s="225"/>
      <c r="G54" s="225"/>
      <c r="H54" s="225"/>
      <c r="I54" s="225"/>
      <c r="J54" s="225"/>
      <c r="K54" s="225"/>
      <c r="L54" s="225"/>
      <c r="M54" s="225"/>
      <c r="N54" s="225"/>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252"/>
      <c r="I56" s="258"/>
      <c r="J56" s="258"/>
      <c r="K56" s="258"/>
      <c r="L56" s="258"/>
      <c r="M56" s="258"/>
      <c r="N56" s="259"/>
      <c r="O56" s="2" t="s">
        <v>25</v>
      </c>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252"/>
      <c r="I57" s="258"/>
      <c r="J57" s="258"/>
      <c r="K57" s="258"/>
      <c r="L57" s="258"/>
      <c r="M57" s="258"/>
      <c r="N57" s="259"/>
      <c r="O57" s="2" t="s">
        <v>25</v>
      </c>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252"/>
      <c r="I58" s="253"/>
      <c r="J58" s="253"/>
      <c r="K58" s="253"/>
      <c r="L58" s="253"/>
      <c r="M58" s="253"/>
      <c r="N58" s="254"/>
      <c r="O58" s="54" t="s">
        <v>25</v>
      </c>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2:42" ht="12.75">
      <c r="B60" s="185" t="s">
        <v>24</v>
      </c>
      <c r="C60" s="2"/>
      <c r="D60" s="219" t="s">
        <v>72</v>
      </c>
      <c r="E60" s="220"/>
      <c r="F60" s="220"/>
      <c r="G60" s="2"/>
      <c r="H60" s="219" t="s">
        <v>41</v>
      </c>
      <c r="I60" s="220"/>
      <c r="J60" s="220"/>
      <c r="K60" s="2"/>
      <c r="L60" s="221" t="s">
        <v>99</v>
      </c>
      <c r="M60" s="222"/>
      <c r="N60" s="22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252"/>
      <c r="E63" s="253"/>
      <c r="F63" s="254"/>
      <c r="G63" s="2" t="s">
        <v>25</v>
      </c>
      <c r="H63" s="252"/>
      <c r="I63" s="253"/>
      <c r="J63" s="254"/>
      <c r="K63" s="2" t="s">
        <v>25</v>
      </c>
      <c r="L63" s="252"/>
      <c r="M63" s="253"/>
      <c r="N63" s="254"/>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252"/>
      <c r="E64" s="253"/>
      <c r="F64" s="254"/>
      <c r="G64" s="2" t="s">
        <v>25</v>
      </c>
      <c r="H64" s="252"/>
      <c r="I64" s="253"/>
      <c r="J64" s="254"/>
      <c r="K64" s="2" t="s">
        <v>25</v>
      </c>
      <c r="L64" s="252"/>
      <c r="M64" s="253"/>
      <c r="N64" s="254"/>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252"/>
      <c r="E65" s="253"/>
      <c r="F65" s="254"/>
      <c r="G65" s="2" t="s">
        <v>25</v>
      </c>
      <c r="H65" s="252"/>
      <c r="I65" s="253"/>
      <c r="J65" s="254"/>
      <c r="K65" s="2" t="s">
        <v>25</v>
      </c>
      <c r="L65" s="252"/>
      <c r="M65" s="253"/>
      <c r="N65" s="254"/>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252"/>
      <c r="E66" s="253"/>
      <c r="F66" s="254"/>
      <c r="G66" s="2" t="s">
        <v>25</v>
      </c>
      <c r="H66" s="252"/>
      <c r="I66" s="253"/>
      <c r="J66" s="254"/>
      <c r="K66" s="2" t="s">
        <v>25</v>
      </c>
      <c r="L66" s="252"/>
      <c r="M66" s="253"/>
      <c r="N66" s="254"/>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252"/>
      <c r="E67" s="253"/>
      <c r="F67" s="254"/>
      <c r="G67" s="2" t="s">
        <v>25</v>
      </c>
      <c r="H67" s="252"/>
      <c r="I67" s="253"/>
      <c r="J67" s="254"/>
      <c r="K67" s="2" t="s">
        <v>25</v>
      </c>
      <c r="L67" s="252"/>
      <c r="M67" s="253"/>
      <c r="N67" s="254"/>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252"/>
      <c r="E68" s="253"/>
      <c r="F68" s="254"/>
      <c r="G68" s="2" t="s">
        <v>25</v>
      </c>
      <c r="H68" s="252"/>
      <c r="I68" s="253"/>
      <c r="J68" s="254"/>
      <c r="K68" s="2" t="s">
        <v>25</v>
      </c>
      <c r="L68" s="252"/>
      <c r="M68" s="253"/>
      <c r="N68" s="254"/>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252"/>
      <c r="E69" s="253"/>
      <c r="F69" s="254"/>
      <c r="G69" s="2" t="s">
        <v>25</v>
      </c>
      <c r="H69" s="252"/>
      <c r="I69" s="253"/>
      <c r="J69" s="254"/>
      <c r="K69" s="2" t="s">
        <v>25</v>
      </c>
      <c r="L69" s="252"/>
      <c r="M69" s="253"/>
      <c r="N69" s="254"/>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252"/>
      <c r="E70" s="253"/>
      <c r="F70" s="254"/>
      <c r="G70" s="2" t="s">
        <v>25</v>
      </c>
      <c r="H70" s="252"/>
      <c r="I70" s="253"/>
      <c r="J70" s="254"/>
      <c r="K70" s="2" t="s">
        <v>25</v>
      </c>
      <c r="L70" s="252"/>
      <c r="M70" s="253"/>
      <c r="N70" s="254"/>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128"/>
      <c r="E74" s="128"/>
      <c r="F74" s="128"/>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128"/>
      <c r="E75" s="128"/>
      <c r="F75" s="128"/>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128"/>
      <c r="E76" s="128"/>
      <c r="F76" s="128"/>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129"/>
      <c r="E77" s="129"/>
      <c r="F77" s="129"/>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129"/>
      <c r="E78" s="129"/>
      <c r="F78" s="129"/>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objects="1" scenarios="1" selectLockedCells="1"/>
  <mergeCells count="79">
    <mergeCell ref="B9:B10"/>
    <mergeCell ref="D10:D11"/>
    <mergeCell ref="E10:E11"/>
    <mergeCell ref="K14:K15"/>
    <mergeCell ref="F10:G11"/>
    <mergeCell ref="H10:H11"/>
    <mergeCell ref="K11:O13"/>
    <mergeCell ref="K18:K19"/>
    <mergeCell ref="L18:N19"/>
    <mergeCell ref="D1:K3"/>
    <mergeCell ref="L1:N3"/>
    <mergeCell ref="D4:K5"/>
    <mergeCell ref="I10:I11"/>
    <mergeCell ref="C6:G9"/>
    <mergeCell ref="H9:J9"/>
    <mergeCell ref="L14:N15"/>
    <mergeCell ref="L16:N17"/>
    <mergeCell ref="D24:D25"/>
    <mergeCell ref="E24:E25"/>
    <mergeCell ref="F24:F25"/>
    <mergeCell ref="H24:H25"/>
    <mergeCell ref="J24:K25"/>
    <mergeCell ref="B20:G21"/>
    <mergeCell ref="H20:I20"/>
    <mergeCell ref="B23:B24"/>
    <mergeCell ref="T24:T25"/>
    <mergeCell ref="U24:U25"/>
    <mergeCell ref="L24:L25"/>
    <mergeCell ref="M24:M25"/>
    <mergeCell ref="N24:N25"/>
    <mergeCell ref="S24:S25"/>
    <mergeCell ref="B60:B61"/>
    <mergeCell ref="D60:F61"/>
    <mergeCell ref="H60:J61"/>
    <mergeCell ref="L60:N61"/>
    <mergeCell ref="H69:J69"/>
    <mergeCell ref="L69:N69"/>
    <mergeCell ref="D64:F64"/>
    <mergeCell ref="H64:J64"/>
    <mergeCell ref="L64:N64"/>
    <mergeCell ref="D66:F66"/>
    <mergeCell ref="H66:J66"/>
    <mergeCell ref="L66:N66"/>
    <mergeCell ref="D65:F65"/>
    <mergeCell ref="L65:N65"/>
    <mergeCell ref="D70:F70"/>
    <mergeCell ref="H70:J70"/>
    <mergeCell ref="L70:N70"/>
    <mergeCell ref="L67:N67"/>
    <mergeCell ref="D68:F68"/>
    <mergeCell ref="H68:J68"/>
    <mergeCell ref="L68:N68"/>
    <mergeCell ref="D67:F67"/>
    <mergeCell ref="H67:J67"/>
    <mergeCell ref="D69:F69"/>
    <mergeCell ref="J26:K26"/>
    <mergeCell ref="J33:K33"/>
    <mergeCell ref="F36:F37"/>
    <mergeCell ref="J30:K30"/>
    <mergeCell ref="J31:K31"/>
    <mergeCell ref="J32:K32"/>
    <mergeCell ref="J27:K27"/>
    <mergeCell ref="J28:K28"/>
    <mergeCell ref="J29:K29"/>
    <mergeCell ref="B36:E37"/>
    <mergeCell ref="B54:N54"/>
    <mergeCell ref="D56:F56"/>
    <mergeCell ref="H56:N56"/>
    <mergeCell ref="B39:N41"/>
    <mergeCell ref="H65:J65"/>
    <mergeCell ref="D63:F63"/>
    <mergeCell ref="H36:H37"/>
    <mergeCell ref="I36:N37"/>
    <mergeCell ref="L63:N63"/>
    <mergeCell ref="H63:J63"/>
    <mergeCell ref="D57:F57"/>
    <mergeCell ref="H57:N57"/>
    <mergeCell ref="D58:F58"/>
    <mergeCell ref="H58:N58"/>
  </mergeCells>
  <conditionalFormatting sqref="L14:L16 L18:M19 M14:M15">
    <cfRule type="expression" priority="1" dxfId="1" stopIfTrue="1">
      <formula>AND(L14&gt;0.5/1.4,L14&lt;=1.15/1.4)</formula>
    </cfRule>
    <cfRule type="expression" priority="2" dxfId="0" stopIfTrue="1">
      <formula>AND(L14&gt;1.15/1.4,L14/1.4&lt;9.99999999999999E+95)</formula>
    </cfRule>
  </conditionalFormatting>
  <conditionalFormatting sqref="J48:K48 D42:E48">
    <cfRule type="expression" priority="3" dxfId="1" stopIfTrue="1">
      <formula>AND(D42&gt;100,D42&lt;=529)</formula>
    </cfRule>
    <cfRule type="expression" priority="4" dxfId="0" stopIfTrue="1">
      <formula>AND(D42&gt;529,D42&lt;9.99999999999999E+95)</formula>
    </cfRule>
  </conditionalFormatting>
  <conditionalFormatting sqref="N14:N15 N18:N19">
    <cfRule type="expression" priority="5" dxfId="1" stopIfTrue="1">
      <formula>AND(N14&gt;0.5,N14&lt;=0.8)</formula>
    </cfRule>
    <cfRule type="expression" priority="6" dxfId="13" stopIfTrue="1">
      <formula>AND(N14&gt;0.8,N14&lt;9.99999999999999E+95)</formula>
    </cfRule>
  </conditionalFormatting>
  <conditionalFormatting sqref="L48 F42:F48">
    <cfRule type="expression" priority="7" dxfId="1" stopIfTrue="1">
      <formula>AND(F42&gt;100,F42&lt;=256)</formula>
    </cfRule>
    <cfRule type="expression" priority="8" dxfId="13" stopIfTrue="1">
      <formula>AND(F42&gt;256,F42&lt;9.99999999999999E+95)</formula>
    </cfRule>
  </conditionalFormatting>
  <conditionalFormatting sqref="O43">
    <cfRule type="expression" priority="9" dxfId="1" stopIfTrue="1">
      <formula>OR(AND(O43&gt;0.5,O43&lt;=1.15,MAXA(Q43,R43,S43)=MAXA(Q43,R43)),AND(O43&gt;0.5,O43&lt;=0.8,MAXA(Q43,R43,S43)=S43))</formula>
    </cfRule>
    <cfRule type="expression" priority="10" dxfId="13" stopIfTrue="1">
      <formula>AND(O43&gt;0.8,O43&lt;=1.15,MAXA(Q43,R43,S43)=S43)</formula>
    </cfRule>
    <cfRule type="expression" priority="11" dxfId="0" stopIfTrue="1">
      <formula>AND(MAXA(Q43,R43,S43)=MAXA(Q43,R43),O43&gt;1.15,O43&lt;9.99999999999999E+95)</formula>
    </cfRule>
  </conditionalFormatting>
  <conditionalFormatting sqref="H20:I20">
    <cfRule type="expression" priority="12" dxfId="17" stopIfTrue="1">
      <formula>J20&gt;86400</formula>
    </cfRule>
    <cfRule type="expression" priority="13" dxfId="16" stopIfTrue="1">
      <formula>IF(TYPE(H20)=2,TRUE())</formula>
    </cfRule>
  </conditionalFormatting>
  <conditionalFormatting sqref="J48">
    <cfRule type="expression" priority="14" dxfId="13" stopIfTrue="1">
      <formula>AND(MAXA(L48,O48,P48)&gt;256,MAXA(L48,O48,P48)&lt;=529)</formula>
    </cfRule>
    <cfRule type="expression" priority="15" dxfId="0" stopIfTrue="1">
      <formula>OR(AND(MAXA(L48,O48,P48)=MAXA(L48,O48),J48&gt;529,J48&lt;9.99999999999999E+95),AND(MAXA(L48,O48,P48)=P48,J48&gt;256,J48&lt;9.99999999999999E+95))</formula>
    </cfRule>
    <cfRule type="expression" priority="16" dxfId="1" stopIfTrue="1">
      <formula>OR(AND(J48&gt;100,J48&lt;=529,MAXA(L48,O48,P48)=MAXA(L48,O48)),AND(J48&gt;100,J48&lt;=256,MAXA(L48,O48,P48)=P48))</formula>
    </cfRule>
  </conditionalFormatting>
  <conditionalFormatting sqref="M38:N38 K38">
    <cfRule type="expression" priority="17" dxfId="15" stopIfTrue="1">
      <formula>AND(G34&gt;2.5,G34&lt;=5)</formula>
    </cfRule>
    <cfRule type="expression" priority="18" dxfId="14" stopIfTrue="1">
      <formula>AND(G34&gt;5,G34&lt;9.99999999999999E+95)</formula>
    </cfRule>
  </conditionalFormatting>
  <conditionalFormatting sqref="M26:M33">
    <cfRule type="expression" priority="19" dxfId="8" stopIfTrue="1">
      <formula>((M26)+(N26))&gt;0</formula>
    </cfRule>
    <cfRule type="expression" priority="20" dxfId="1" stopIfTrue="1">
      <formula>AND((O26)&gt;12,(O26)&lt;9.99999999999999E+69)</formula>
    </cfRule>
  </conditionalFormatting>
  <conditionalFormatting sqref="N26:N33">
    <cfRule type="expression" priority="21" dxfId="8" stopIfTrue="1">
      <formula>((M26)+(N26))&gt;0</formula>
    </cfRule>
    <cfRule type="expression" priority="22" dxfId="1" stopIfTrue="1">
      <formula>AND((O26)&gt;12,(O26)&lt;9.99999999999999E+69)</formula>
    </cfRule>
  </conditionalFormatting>
  <conditionalFormatting sqref="J26:L33">
    <cfRule type="expression" priority="23" dxfId="1" stopIfTrue="1">
      <formula>$J26+$L26&gt;0</formula>
    </cfRule>
  </conditionalFormatting>
  <conditionalFormatting sqref="D26:D33 F26:F33 F36:F37">
    <cfRule type="expression" priority="24" dxfId="1" stopIfTrue="1">
      <formula>AND(D26&gt;=2.5,D26&lt;=5)</formula>
    </cfRule>
    <cfRule type="expression" priority="25" dxfId="0" stopIfTrue="1">
      <formula>AND(D26&gt;5,D26&lt;9.99999999999999E+95)</formula>
    </cfRule>
  </conditionalFormatting>
  <conditionalFormatting sqref="H26:H33 H36:H37">
    <cfRule type="expression" priority="26" dxfId="1" stopIfTrue="1">
      <formula>AND(H26&gt;=100,H26&lt;=400)</formula>
    </cfRule>
    <cfRule type="expression" priority="27" dxfId="0" stopIfTrue="1">
      <formula>AND(H26&gt;400,H26&lt;9.99999999999999E+95)</formula>
    </cfRule>
  </conditionalFormatting>
  <conditionalFormatting sqref="B39:N41">
    <cfRule type="expression" priority="28" dxfId="1" stopIfTrue="1">
      <formula>AND(F36&gt;=2.5,F36&lt;=5)</formula>
    </cfRule>
    <cfRule type="expression" priority="29" dxfId="0" stopIfTrue="1">
      <formula>AND(F36&gt;5,F36&lt;9.99999999999999E+95)</formula>
    </cfRule>
  </conditionalFormatting>
  <dataValidations count="4">
    <dataValidation type="decimal" allowBlank="1" showInputMessage="1" showErrorMessage="1" sqref="D12:F19">
      <formula1>0</formula1>
      <formula2>10000</formula2>
    </dataValidation>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4.xml><?xml version="1.0" encoding="utf-8"?>
<worksheet xmlns="http://schemas.openxmlformats.org/spreadsheetml/2006/main" xmlns:r="http://schemas.openxmlformats.org/officeDocument/2006/relationships">
  <sheetPr codeName="Tabelle6">
    <pageSetUpPr fitToPage="1"/>
  </sheetPr>
  <dimension ref="A1:AP401"/>
  <sheetViews>
    <sheetView showRowColHeaders="0" zoomScalePageLayoutView="0" workbookViewId="0" topLeftCell="A1">
      <selection activeCell="H12" sqref="H12"/>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85"/>
      <c r="C1" s="85"/>
      <c r="D1" s="295" t="s">
        <v>183</v>
      </c>
      <c r="E1" s="295"/>
      <c r="F1" s="295"/>
      <c r="G1" s="295"/>
      <c r="H1" s="295"/>
      <c r="I1" s="295"/>
      <c r="J1" s="295"/>
      <c r="K1" s="295"/>
      <c r="L1" s="296" t="s">
        <v>200</v>
      </c>
      <c r="M1" s="297"/>
      <c r="N1" s="297"/>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ht="12.75" customHeight="1">
      <c r="B2" s="85"/>
      <c r="C2" s="85"/>
      <c r="D2" s="295"/>
      <c r="E2" s="295"/>
      <c r="F2" s="295"/>
      <c r="G2" s="295"/>
      <c r="H2" s="295"/>
      <c r="I2" s="295"/>
      <c r="J2" s="295"/>
      <c r="K2" s="295"/>
      <c r="L2" s="297"/>
      <c r="M2" s="297"/>
      <c r="N2" s="297"/>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ht="12.75">
      <c r="B3" s="85"/>
      <c r="C3" s="85"/>
      <c r="D3" s="295"/>
      <c r="E3" s="295"/>
      <c r="F3" s="295"/>
      <c r="G3" s="295"/>
      <c r="H3" s="295"/>
      <c r="I3" s="295"/>
      <c r="J3" s="295"/>
      <c r="K3" s="295"/>
      <c r="L3" s="297"/>
      <c r="M3" s="297"/>
      <c r="N3" s="297"/>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2:42" ht="12.75" customHeight="1">
      <c r="B4" s="85"/>
      <c r="C4" s="85"/>
      <c r="D4" s="298"/>
      <c r="E4" s="298"/>
      <c r="F4" s="298"/>
      <c r="G4" s="298"/>
      <c r="H4" s="298"/>
      <c r="I4" s="298"/>
      <c r="J4" s="298"/>
      <c r="K4" s="298"/>
      <c r="L4" s="85"/>
      <c r="M4" s="85"/>
      <c r="N4" s="85"/>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2.75" customHeight="1">
      <c r="B5" s="85"/>
      <c r="C5" s="85"/>
      <c r="D5" s="298"/>
      <c r="E5" s="298"/>
      <c r="F5" s="298"/>
      <c r="G5" s="298"/>
      <c r="H5" s="298"/>
      <c r="I5" s="298"/>
      <c r="J5" s="298"/>
      <c r="K5" s="298"/>
      <c r="L5" s="85"/>
      <c r="M5" s="85"/>
      <c r="N5" s="85"/>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2"/>
      <c r="C6" s="204" t="s">
        <v>178</v>
      </c>
      <c r="D6" s="205"/>
      <c r="E6" s="205"/>
      <c r="F6" s="205"/>
      <c r="G6" s="205"/>
      <c r="H6" s="85"/>
      <c r="I6" s="57"/>
      <c r="J6" s="57"/>
      <c r="K6" s="85"/>
      <c r="L6" s="86"/>
      <c r="M6" s="87"/>
      <c r="N6" s="85"/>
      <c r="O6" s="2"/>
      <c r="P6" s="1"/>
      <c r="Q6" s="2"/>
      <c r="R6" s="2"/>
      <c r="S6" s="2"/>
      <c r="T6" s="2"/>
      <c r="U6" s="2"/>
      <c r="V6" s="2"/>
      <c r="W6" s="2"/>
      <c r="X6" s="2"/>
      <c r="Y6" s="2"/>
      <c r="Z6" s="2"/>
      <c r="AA6" s="2"/>
      <c r="AB6" s="2"/>
      <c r="AC6" s="2"/>
      <c r="AD6" s="2"/>
      <c r="AE6" s="2"/>
      <c r="AF6" s="2"/>
      <c r="AG6" s="2"/>
      <c r="AH6" s="2"/>
      <c r="AI6" s="2"/>
      <c r="AJ6" s="2"/>
      <c r="AK6" s="2"/>
      <c r="AL6" s="2"/>
      <c r="AM6" s="2"/>
      <c r="AN6" s="2"/>
      <c r="AO6" s="2"/>
      <c r="AP6" s="2"/>
    </row>
    <row r="7" spans="2:42" ht="12.75" customHeight="1">
      <c r="B7" s="2"/>
      <c r="C7" s="205"/>
      <c r="D7" s="205"/>
      <c r="E7" s="205"/>
      <c r="F7" s="205"/>
      <c r="G7" s="205"/>
      <c r="H7" s="85"/>
      <c r="I7" s="85"/>
      <c r="J7" s="85"/>
      <c r="K7" s="85"/>
      <c r="L7" s="86"/>
      <c r="M7" s="87"/>
      <c r="N7" s="85"/>
      <c r="O7" s="2"/>
      <c r="P7" s="1"/>
      <c r="Q7" s="2"/>
      <c r="R7" s="2"/>
      <c r="S7" s="2"/>
      <c r="T7" s="2"/>
      <c r="U7" s="2"/>
      <c r="V7" s="2"/>
      <c r="W7" s="2"/>
      <c r="X7" s="2"/>
      <c r="Y7" s="2"/>
      <c r="Z7" s="2"/>
      <c r="AA7" s="2"/>
      <c r="AB7" s="2"/>
      <c r="AC7" s="2"/>
      <c r="AD7" s="2"/>
      <c r="AE7" s="2"/>
      <c r="AF7" s="2"/>
      <c r="AG7" s="2"/>
      <c r="AH7" s="2"/>
      <c r="AI7" s="2"/>
      <c r="AJ7" s="2"/>
      <c r="AK7" s="2"/>
      <c r="AL7" s="2"/>
      <c r="AM7" s="2"/>
      <c r="AN7" s="2"/>
      <c r="AO7" s="2"/>
      <c r="AP7" s="2"/>
    </row>
    <row r="8" spans="2:42" ht="12.75">
      <c r="B8" s="1"/>
      <c r="C8" s="205"/>
      <c r="D8" s="205"/>
      <c r="E8" s="205"/>
      <c r="F8" s="205"/>
      <c r="G8" s="205"/>
      <c r="H8" s="2"/>
      <c r="I8" s="1"/>
      <c r="J8" s="2"/>
      <c r="K8" s="2"/>
      <c r="L8" s="85"/>
      <c r="M8" s="59"/>
      <c r="N8" s="69"/>
      <c r="O8" s="2"/>
      <c r="P8" s="1"/>
      <c r="Q8" s="2"/>
      <c r="R8" s="2"/>
      <c r="S8" s="2"/>
      <c r="T8" s="2"/>
      <c r="U8" s="2"/>
      <c r="V8" s="2"/>
      <c r="W8" s="2"/>
      <c r="X8" s="2"/>
      <c r="Y8" s="2"/>
      <c r="Z8" s="2"/>
      <c r="AA8" s="2"/>
      <c r="AB8" s="2"/>
      <c r="AC8" s="2"/>
      <c r="AD8" s="2"/>
      <c r="AE8" s="2"/>
      <c r="AF8" s="2"/>
      <c r="AG8" s="2"/>
      <c r="AH8" s="2"/>
      <c r="AI8" s="2"/>
      <c r="AJ8" s="2"/>
      <c r="AK8" s="2"/>
      <c r="AL8" s="2"/>
      <c r="AM8" s="2"/>
      <c r="AN8" s="2"/>
      <c r="AO8" s="2"/>
      <c r="AP8" s="2"/>
    </row>
    <row r="9" spans="2:42" ht="12.75">
      <c r="B9" s="185" t="s">
        <v>24</v>
      </c>
      <c r="C9" s="205"/>
      <c r="D9" s="205"/>
      <c r="E9" s="205"/>
      <c r="F9" s="205"/>
      <c r="G9" s="205"/>
      <c r="H9" s="206" t="s">
        <v>144</v>
      </c>
      <c r="I9" s="205"/>
      <c r="J9" s="207"/>
      <c r="K9" s="2"/>
      <c r="L9" s="87"/>
      <c r="M9" s="87"/>
      <c r="N9" s="87"/>
      <c r="O9" s="2"/>
      <c r="P9" s="1"/>
      <c r="Q9" s="2"/>
      <c r="R9" s="1"/>
      <c r="S9" s="2"/>
      <c r="T9" s="2"/>
      <c r="U9" s="2"/>
      <c r="V9" s="2"/>
      <c r="W9" s="2"/>
      <c r="X9" s="2"/>
      <c r="Y9" s="2"/>
      <c r="Z9" s="2"/>
      <c r="AA9" s="2"/>
      <c r="AB9" s="2"/>
      <c r="AC9" s="2"/>
      <c r="AD9" s="2"/>
      <c r="AE9" s="2"/>
      <c r="AF9" s="2"/>
      <c r="AG9" s="2"/>
      <c r="AH9" s="2"/>
      <c r="AI9" s="2"/>
      <c r="AJ9" s="2"/>
      <c r="AK9" s="2"/>
      <c r="AL9" s="2"/>
      <c r="AM9" s="2"/>
      <c r="AN9" s="2"/>
      <c r="AO9" s="2"/>
      <c r="AP9" s="2"/>
    </row>
    <row r="10" spans="2:42" ht="12.75" customHeight="1">
      <c r="B10" s="186"/>
      <c r="C10" s="2"/>
      <c r="D10" s="246" t="s">
        <v>36</v>
      </c>
      <c r="E10" s="246" t="s">
        <v>37</v>
      </c>
      <c r="F10" s="299" t="s">
        <v>134</v>
      </c>
      <c r="G10" s="285"/>
      <c r="H10" s="187" t="s">
        <v>11</v>
      </c>
      <c r="I10" s="187" t="s">
        <v>12</v>
      </c>
      <c r="J10" s="147" t="s">
        <v>77</v>
      </c>
      <c r="K10" s="148"/>
      <c r="L10" s="148"/>
      <c r="M10" s="148"/>
      <c r="N10" s="148"/>
      <c r="O10" s="2"/>
      <c r="P10" s="1"/>
      <c r="Q10" s="2"/>
      <c r="R10" s="1"/>
      <c r="S10" s="2"/>
      <c r="T10" s="2"/>
      <c r="U10" s="2"/>
      <c r="V10" s="2"/>
      <c r="W10" s="2"/>
      <c r="X10" s="2"/>
      <c r="Y10" s="2"/>
      <c r="Z10" s="2"/>
      <c r="AA10" s="2"/>
      <c r="AB10" s="2"/>
      <c r="AC10" s="2"/>
      <c r="AD10" s="2"/>
      <c r="AE10" s="2"/>
      <c r="AF10" s="2"/>
      <c r="AG10" s="2"/>
      <c r="AH10" s="2"/>
      <c r="AI10" s="2"/>
      <c r="AJ10" s="2"/>
      <c r="AK10" s="2"/>
      <c r="AL10" s="2"/>
      <c r="AM10" s="2"/>
      <c r="AN10" s="2"/>
      <c r="AO10" s="2"/>
      <c r="AP10" s="2"/>
    </row>
    <row r="11" spans="2:42" ht="12.75" customHeight="1">
      <c r="B11" s="2"/>
      <c r="C11" s="2"/>
      <c r="D11" s="247"/>
      <c r="E11" s="247"/>
      <c r="F11" s="300"/>
      <c r="G11" s="285"/>
      <c r="H11" s="164"/>
      <c r="I11" s="164"/>
      <c r="J11" s="148"/>
      <c r="K11" s="286" t="s">
        <v>171</v>
      </c>
      <c r="L11" s="285"/>
      <c r="M11" s="285"/>
      <c r="N11" s="285"/>
      <c r="O11" s="285"/>
      <c r="P11" s="2"/>
      <c r="Q11" s="2"/>
      <c r="R11" s="1"/>
      <c r="S11" s="2"/>
      <c r="T11" s="2"/>
      <c r="U11" s="2"/>
      <c r="V11" s="2"/>
      <c r="W11" s="2"/>
      <c r="X11" s="2"/>
      <c r="Y11" s="2"/>
      <c r="Z11" s="2"/>
      <c r="AA11" s="2"/>
      <c r="AB11" s="2"/>
      <c r="AC11" s="2"/>
      <c r="AD11" s="2"/>
      <c r="AE11" s="2"/>
      <c r="AF11" s="2"/>
      <c r="AG11" s="2"/>
      <c r="AH11" s="2"/>
      <c r="AI11" s="2"/>
      <c r="AJ11" s="2"/>
      <c r="AK11" s="2"/>
      <c r="AL11" s="2"/>
      <c r="AM11" s="2"/>
      <c r="AN11" s="2"/>
      <c r="AO11" s="2"/>
      <c r="AP11" s="2"/>
    </row>
    <row r="12" spans="2:42" ht="12.75" customHeight="1">
      <c r="B12" s="12">
        <v>1</v>
      </c>
      <c r="C12" s="2"/>
      <c r="D12" s="89"/>
      <c r="E12" s="89"/>
      <c r="F12" s="89"/>
      <c r="G12" s="80">
        <f>SQRT(0.5*SUM(D12:F12))</f>
        <v>0</v>
      </c>
      <c r="H12" s="88"/>
      <c r="I12" s="88"/>
      <c r="J12" s="9">
        <f>((H12)*60+I12)*60</f>
        <v>0</v>
      </c>
      <c r="K12" s="285"/>
      <c r="L12" s="285"/>
      <c r="M12" s="285"/>
      <c r="N12" s="285"/>
      <c r="O12" s="285"/>
      <c r="P12" s="47"/>
      <c r="Q12" s="47"/>
      <c r="R12" s="1"/>
      <c r="S12" s="2"/>
      <c r="T12" s="2"/>
      <c r="U12" s="2"/>
      <c r="V12" s="2"/>
      <c r="W12" s="2"/>
      <c r="X12" s="2"/>
      <c r="Y12" s="2"/>
      <c r="Z12" s="2"/>
      <c r="AA12" s="2"/>
      <c r="AB12" s="2"/>
      <c r="AC12" s="2"/>
      <c r="AD12" s="2"/>
      <c r="AE12" s="2"/>
      <c r="AF12" s="2"/>
      <c r="AG12" s="2"/>
      <c r="AH12" s="2"/>
      <c r="AI12" s="2"/>
      <c r="AJ12" s="2"/>
      <c r="AK12" s="2"/>
      <c r="AL12" s="2"/>
      <c r="AM12" s="2"/>
      <c r="AN12" s="2"/>
      <c r="AO12" s="2"/>
      <c r="AP12" s="2"/>
    </row>
    <row r="13" spans="2:42" ht="12.75">
      <c r="B13" s="12">
        <v>2</v>
      </c>
      <c r="C13" s="2"/>
      <c r="D13" s="89"/>
      <c r="E13" s="89"/>
      <c r="F13" s="89"/>
      <c r="G13" s="80">
        <f aca="true" t="shared" si="0" ref="G13:G19">SQRT(0.5*SUM(D13:F13))</f>
        <v>0</v>
      </c>
      <c r="H13" s="88"/>
      <c r="I13" s="88"/>
      <c r="J13" s="9">
        <f>((H13)*60+I13)*60</f>
        <v>0</v>
      </c>
      <c r="K13" s="287"/>
      <c r="L13" s="287"/>
      <c r="M13" s="287"/>
      <c r="N13" s="287"/>
      <c r="O13" s="285"/>
      <c r="P13" s="47"/>
      <c r="Q13" s="47"/>
      <c r="R13" s="1"/>
      <c r="S13" s="2"/>
      <c r="T13" s="2"/>
      <c r="U13" s="2"/>
      <c r="V13" s="2"/>
      <c r="W13" s="2"/>
      <c r="X13" s="2"/>
      <c r="Y13" s="2"/>
      <c r="Z13" s="2"/>
      <c r="AA13" s="2"/>
      <c r="AB13" s="2"/>
      <c r="AC13" s="2"/>
      <c r="AD13" s="2"/>
      <c r="AE13" s="2"/>
      <c r="AF13" s="2"/>
      <c r="AG13" s="2"/>
      <c r="AH13" s="2"/>
      <c r="AI13" s="2"/>
      <c r="AJ13" s="2"/>
      <c r="AK13" s="2"/>
      <c r="AL13" s="2"/>
      <c r="AM13" s="2"/>
      <c r="AN13" s="2"/>
      <c r="AO13" s="2"/>
      <c r="AP13" s="2"/>
    </row>
    <row r="14" spans="2:42" ht="12.75" customHeight="1">
      <c r="B14" s="12">
        <v>3</v>
      </c>
      <c r="C14" s="2"/>
      <c r="D14" s="89"/>
      <c r="E14" s="89"/>
      <c r="F14" s="89"/>
      <c r="G14" s="80">
        <f t="shared" si="0"/>
        <v>0</v>
      </c>
      <c r="H14" s="88"/>
      <c r="I14" s="88"/>
      <c r="J14" s="9">
        <f aca="true" t="shared" si="1" ref="J14:J19">((H14)*60+I14)*60</f>
        <v>0</v>
      </c>
      <c r="K14" s="283"/>
      <c r="L14" s="276" t="s">
        <v>2</v>
      </c>
      <c r="M14" s="277"/>
      <c r="N14" s="277"/>
      <c r="O14" s="47"/>
      <c r="P14" s="47"/>
      <c r="Q14" s="47"/>
      <c r="R14" s="1"/>
      <c r="S14" s="2"/>
      <c r="T14" s="2"/>
      <c r="U14" s="2"/>
      <c r="V14" s="2"/>
      <c r="W14" s="2"/>
      <c r="X14" s="2"/>
      <c r="Y14" s="2"/>
      <c r="Z14" s="2"/>
      <c r="AA14" s="2"/>
      <c r="AB14" s="2"/>
      <c r="AC14" s="2"/>
      <c r="AD14" s="2"/>
      <c r="AE14" s="2"/>
      <c r="AF14" s="2"/>
      <c r="AG14" s="2"/>
      <c r="AH14" s="2"/>
      <c r="AI14" s="2"/>
      <c r="AJ14" s="2"/>
      <c r="AK14" s="2"/>
      <c r="AL14" s="2"/>
      <c r="AM14" s="2"/>
      <c r="AN14" s="2"/>
      <c r="AO14" s="2"/>
      <c r="AP14" s="2"/>
    </row>
    <row r="15" spans="2:42" ht="12.75">
      <c r="B15" s="12">
        <v>4</v>
      </c>
      <c r="C15" s="2"/>
      <c r="D15" s="89"/>
      <c r="E15" s="89"/>
      <c r="F15" s="89"/>
      <c r="G15" s="80">
        <f t="shared" si="0"/>
        <v>0</v>
      </c>
      <c r="H15" s="88"/>
      <c r="I15" s="88"/>
      <c r="J15" s="9">
        <f t="shared" si="1"/>
        <v>0</v>
      </c>
      <c r="K15" s="283"/>
      <c r="L15" s="277"/>
      <c r="M15" s="277"/>
      <c r="N15" s="277"/>
      <c r="O15" s="47"/>
      <c r="P15" s="47"/>
      <c r="Q15" s="47"/>
      <c r="R15" s="1"/>
      <c r="S15" s="2"/>
      <c r="T15" s="2"/>
      <c r="U15" s="2"/>
      <c r="V15" s="2"/>
      <c r="W15" s="2"/>
      <c r="X15" s="2"/>
      <c r="Y15" s="2"/>
      <c r="Z15" s="2"/>
      <c r="AA15" s="2"/>
      <c r="AB15" s="2"/>
      <c r="AC15" s="2"/>
      <c r="AD15" s="2"/>
      <c r="AE15" s="2"/>
      <c r="AF15" s="2"/>
      <c r="AG15" s="2"/>
      <c r="AH15" s="2"/>
      <c r="AI15" s="2"/>
      <c r="AJ15" s="2"/>
      <c r="AK15" s="2"/>
      <c r="AL15" s="2"/>
      <c r="AM15" s="2"/>
      <c r="AN15" s="2"/>
      <c r="AO15" s="2"/>
      <c r="AP15" s="2"/>
    </row>
    <row r="16" spans="2:42" ht="12.75" customHeight="1">
      <c r="B16" s="12">
        <v>5</v>
      </c>
      <c r="C16" s="2"/>
      <c r="D16" s="89"/>
      <c r="E16" s="89"/>
      <c r="F16" s="89"/>
      <c r="G16" s="80">
        <f t="shared" si="0"/>
        <v>0</v>
      </c>
      <c r="H16" s="88"/>
      <c r="I16" s="88"/>
      <c r="J16" s="9">
        <f>((H16)*60+I16)*60</f>
        <v>0</v>
      </c>
      <c r="K16" s="66"/>
      <c r="L16" s="191" t="s">
        <v>186</v>
      </c>
      <c r="M16" s="278"/>
      <c r="N16" s="279"/>
      <c r="O16" s="47"/>
      <c r="P16" s="47"/>
      <c r="Q16" s="47"/>
      <c r="R16" s="1"/>
      <c r="S16" s="2"/>
      <c r="T16" s="2"/>
      <c r="U16" s="2"/>
      <c r="V16" s="2"/>
      <c r="W16" s="2"/>
      <c r="X16" s="2"/>
      <c r="Y16" s="2"/>
      <c r="Z16" s="2"/>
      <c r="AA16" s="2"/>
      <c r="AB16" s="2"/>
      <c r="AC16" s="2"/>
      <c r="AD16" s="2"/>
      <c r="AE16" s="2"/>
      <c r="AF16" s="2"/>
      <c r="AG16" s="2"/>
      <c r="AH16" s="2"/>
      <c r="AI16" s="2"/>
      <c r="AJ16" s="2"/>
      <c r="AK16" s="2"/>
      <c r="AL16" s="2"/>
      <c r="AM16" s="2"/>
      <c r="AN16" s="2"/>
      <c r="AO16" s="2"/>
      <c r="AP16" s="2"/>
    </row>
    <row r="17" spans="2:42" ht="12.75">
      <c r="B17" s="12">
        <v>6</v>
      </c>
      <c r="C17" s="2"/>
      <c r="D17" s="89"/>
      <c r="E17" s="89"/>
      <c r="F17" s="89"/>
      <c r="G17" s="80">
        <f t="shared" si="0"/>
        <v>0</v>
      </c>
      <c r="H17" s="88"/>
      <c r="I17" s="88"/>
      <c r="J17" s="9">
        <f t="shared" si="1"/>
        <v>0</v>
      </c>
      <c r="K17" s="67"/>
      <c r="L17" s="280"/>
      <c r="M17" s="281"/>
      <c r="N17" s="282"/>
      <c r="O17" s="47"/>
      <c r="P17" s="47"/>
      <c r="Q17" s="47"/>
      <c r="R17" s="1"/>
      <c r="S17" s="2"/>
      <c r="T17" s="2"/>
      <c r="U17" s="2"/>
      <c r="V17" s="2"/>
      <c r="W17" s="2"/>
      <c r="X17" s="2"/>
      <c r="Y17" s="2"/>
      <c r="Z17" s="2"/>
      <c r="AA17" s="2"/>
      <c r="AB17" s="2"/>
      <c r="AC17" s="2"/>
      <c r="AD17" s="2"/>
      <c r="AE17" s="2"/>
      <c r="AF17" s="2"/>
      <c r="AG17" s="2"/>
      <c r="AH17" s="2"/>
      <c r="AI17" s="2"/>
      <c r="AJ17" s="2"/>
      <c r="AK17" s="2"/>
      <c r="AL17" s="2"/>
      <c r="AM17" s="2"/>
      <c r="AN17" s="2"/>
      <c r="AO17" s="2"/>
      <c r="AP17" s="2"/>
    </row>
    <row r="18" spans="2:42" ht="12.75" customHeight="1">
      <c r="B18" s="12">
        <v>7</v>
      </c>
      <c r="C18" s="2"/>
      <c r="D18" s="89"/>
      <c r="E18" s="89"/>
      <c r="F18" s="89"/>
      <c r="G18" s="80">
        <f t="shared" si="0"/>
        <v>0</v>
      </c>
      <c r="H18" s="88"/>
      <c r="I18" s="88"/>
      <c r="J18" s="9">
        <f t="shared" si="1"/>
        <v>0</v>
      </c>
      <c r="K18" s="199"/>
      <c r="L18" s="191" t="s">
        <v>187</v>
      </c>
      <c r="M18" s="192"/>
      <c r="N18" s="193"/>
      <c r="O18" s="47"/>
      <c r="P18" s="47"/>
      <c r="Q18" s="47"/>
      <c r="R18" s="1"/>
      <c r="S18" s="2"/>
      <c r="T18" s="2"/>
      <c r="U18" s="2"/>
      <c r="V18" s="2"/>
      <c r="W18" s="2"/>
      <c r="X18" s="2"/>
      <c r="Y18" s="2"/>
      <c r="Z18" s="2"/>
      <c r="AA18" s="2"/>
      <c r="AB18" s="2"/>
      <c r="AC18" s="2"/>
      <c r="AD18" s="2"/>
      <c r="AE18" s="2"/>
      <c r="AF18" s="2"/>
      <c r="AG18" s="2"/>
      <c r="AH18" s="2"/>
      <c r="AI18" s="2"/>
      <c r="AJ18" s="2"/>
      <c r="AK18" s="2"/>
      <c r="AL18" s="2"/>
      <c r="AM18" s="2"/>
      <c r="AN18" s="2"/>
      <c r="AO18" s="2"/>
      <c r="AP18" s="2"/>
    </row>
    <row r="19" spans="2:42" ht="12.75" customHeight="1">
      <c r="B19" s="12">
        <v>8</v>
      </c>
      <c r="C19" s="2"/>
      <c r="D19" s="89"/>
      <c r="E19" s="89"/>
      <c r="F19" s="89"/>
      <c r="G19" s="80">
        <f t="shared" si="0"/>
        <v>0</v>
      </c>
      <c r="H19" s="88"/>
      <c r="I19" s="88"/>
      <c r="J19" s="9">
        <f t="shared" si="1"/>
        <v>0</v>
      </c>
      <c r="K19" s="218"/>
      <c r="L19" s="194"/>
      <c r="M19" s="195"/>
      <c r="N19" s="196"/>
      <c r="O19" s="47"/>
      <c r="P19" s="47"/>
      <c r="Q19" s="47"/>
      <c r="R19" s="1"/>
      <c r="S19" s="2"/>
      <c r="T19" s="2"/>
      <c r="U19" s="2"/>
      <c r="V19" s="2"/>
      <c r="W19" s="2"/>
      <c r="X19" s="2"/>
      <c r="Y19" s="2"/>
      <c r="Z19" s="2"/>
      <c r="AA19" s="2"/>
      <c r="AB19" s="2"/>
      <c r="AC19" s="2"/>
      <c r="AD19" s="2"/>
      <c r="AE19" s="2"/>
      <c r="AF19" s="2"/>
      <c r="AG19" s="2"/>
      <c r="AH19" s="2"/>
      <c r="AI19" s="2"/>
      <c r="AJ19" s="2"/>
      <c r="AK19" s="2"/>
      <c r="AL19" s="2"/>
      <c r="AM19" s="2"/>
      <c r="AN19" s="2"/>
      <c r="AO19" s="2"/>
      <c r="AP19" s="2"/>
    </row>
    <row r="20" spans="2:42" ht="16.5">
      <c r="B20" s="293" t="s">
        <v>140</v>
      </c>
      <c r="C20" s="294"/>
      <c r="D20" s="294"/>
      <c r="E20" s="294"/>
      <c r="F20" s="294"/>
      <c r="G20" s="207"/>
      <c r="H20" s="172" t="str">
        <f>IF(J20&gt;84600,"Zeit &gt; 24 h!"," ")</f>
        <v> </v>
      </c>
      <c r="I20" s="173"/>
      <c r="J20" s="48">
        <f>SUM(J12:J19)</f>
        <v>0</v>
      </c>
      <c r="K20" s="48"/>
      <c r="L20" s="5"/>
      <c r="M20" s="5"/>
      <c r="N20" s="2"/>
      <c r="O20" s="49"/>
      <c r="P20" s="49"/>
      <c r="Q20" s="49"/>
      <c r="R20" s="1"/>
      <c r="S20" s="2"/>
      <c r="T20" s="2"/>
      <c r="U20" s="2"/>
      <c r="V20" s="2"/>
      <c r="W20" s="2"/>
      <c r="X20" s="2"/>
      <c r="Y20" s="2"/>
      <c r="Z20" s="2"/>
      <c r="AA20" s="2"/>
      <c r="AB20" s="2"/>
      <c r="AC20" s="2"/>
      <c r="AD20" s="2"/>
      <c r="AE20" s="2"/>
      <c r="AF20" s="2"/>
      <c r="AG20" s="2"/>
      <c r="AH20" s="2"/>
      <c r="AI20" s="2"/>
      <c r="AJ20" s="2"/>
      <c r="AK20" s="2"/>
      <c r="AL20" s="2"/>
      <c r="AM20" s="2"/>
      <c r="AN20" s="2"/>
      <c r="AO20" s="2"/>
      <c r="AP20" s="2"/>
    </row>
    <row r="21" spans="2:42" ht="12.75">
      <c r="B21" s="294"/>
      <c r="C21" s="294"/>
      <c r="D21" s="294"/>
      <c r="E21" s="294"/>
      <c r="F21" s="294"/>
      <c r="G21" s="207"/>
      <c r="H21" s="11"/>
      <c r="I21" s="11"/>
      <c r="J21" s="11"/>
      <c r="K21" s="11"/>
      <c r="L21" s="11"/>
      <c r="M21" s="11"/>
      <c r="N21" s="1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2:42" ht="12.75">
      <c r="B22" s="2"/>
      <c r="C22" s="2"/>
      <c r="D22" s="11" t="s">
        <v>97</v>
      </c>
      <c r="E22" s="6"/>
      <c r="F22" s="11" t="s">
        <v>116</v>
      </c>
      <c r="G22" s="2"/>
      <c r="H22" s="1" t="s">
        <v>83</v>
      </c>
      <c r="I22" s="1"/>
      <c r="J22" s="2"/>
      <c r="K22" s="1"/>
      <c r="L22" s="1" t="s">
        <v>180</v>
      </c>
      <c r="M22" s="1"/>
      <c r="N22" s="2"/>
      <c r="O22" s="2"/>
      <c r="P22" s="2"/>
      <c r="Q22" s="2"/>
      <c r="R22" s="2"/>
      <c r="S22" s="9"/>
      <c r="T22" s="60"/>
      <c r="U22" s="9"/>
      <c r="V22" s="2"/>
      <c r="W22" s="2"/>
      <c r="X22" s="2"/>
      <c r="Y22" s="2"/>
      <c r="Z22" s="2"/>
      <c r="AA22" s="2"/>
      <c r="AB22" s="2"/>
      <c r="AC22" s="2"/>
      <c r="AD22" s="2"/>
      <c r="AE22" s="2"/>
      <c r="AF22" s="2"/>
      <c r="AG22" s="2"/>
      <c r="AH22" s="2"/>
      <c r="AI22" s="2"/>
      <c r="AJ22" s="2"/>
      <c r="AK22" s="2"/>
      <c r="AL22" s="2"/>
      <c r="AM22" s="2"/>
      <c r="AN22" s="2"/>
      <c r="AO22" s="2"/>
      <c r="AP22" s="2"/>
    </row>
    <row r="23" spans="2:42" ht="12.75">
      <c r="B23" s="185" t="s">
        <v>24</v>
      </c>
      <c r="C23" s="2"/>
      <c r="D23" s="11" t="s">
        <v>98</v>
      </c>
      <c r="E23" s="6"/>
      <c r="F23" s="11" t="s">
        <v>117</v>
      </c>
      <c r="G23" s="2"/>
      <c r="H23" s="1" t="s">
        <v>84</v>
      </c>
      <c r="I23" s="1"/>
      <c r="J23" s="3" t="s">
        <v>27</v>
      </c>
      <c r="K23" s="2"/>
      <c r="L23" s="2"/>
      <c r="M23" s="1"/>
      <c r="N23" s="5" t="s">
        <v>96</v>
      </c>
      <c r="O23" s="2"/>
      <c r="P23" s="2"/>
      <c r="Q23" s="2"/>
      <c r="R23" s="2"/>
      <c r="S23" s="60"/>
      <c r="T23" s="60"/>
      <c r="U23" s="9"/>
      <c r="V23" s="2"/>
      <c r="W23" s="2"/>
      <c r="X23" s="2"/>
      <c r="Y23" s="2"/>
      <c r="Z23" s="2"/>
      <c r="AA23" s="2"/>
      <c r="AB23" s="2"/>
      <c r="AC23" s="2"/>
      <c r="AD23" s="2"/>
      <c r="AE23" s="2"/>
      <c r="AF23" s="2"/>
      <c r="AG23" s="2"/>
      <c r="AH23" s="2"/>
      <c r="AI23" s="2"/>
      <c r="AJ23" s="2"/>
      <c r="AK23" s="2"/>
      <c r="AL23" s="2"/>
      <c r="AM23" s="2"/>
      <c r="AN23" s="2"/>
      <c r="AO23" s="2"/>
      <c r="AP23" s="2"/>
    </row>
    <row r="24" spans="2:42" ht="12.75" customHeight="1">
      <c r="B24" s="186"/>
      <c r="C24" s="2"/>
      <c r="D24" s="246" t="s">
        <v>80</v>
      </c>
      <c r="E24" s="246"/>
      <c r="F24" s="246" t="s">
        <v>81</v>
      </c>
      <c r="G24" s="9"/>
      <c r="H24" s="187" t="s">
        <v>82</v>
      </c>
      <c r="I24" s="9"/>
      <c r="J24" s="187" t="s">
        <v>11</v>
      </c>
      <c r="K24" s="205"/>
      <c r="L24" s="187" t="s">
        <v>12</v>
      </c>
      <c r="M24" s="263" t="s">
        <v>11</v>
      </c>
      <c r="N24" s="187" t="s">
        <v>12</v>
      </c>
      <c r="O24" s="9"/>
      <c r="P24" s="1"/>
      <c r="Q24" s="2"/>
      <c r="R24" s="2"/>
      <c r="S24" s="161"/>
      <c r="T24" s="161"/>
      <c r="U24" s="161" t="s">
        <v>31</v>
      </c>
      <c r="V24" s="2"/>
      <c r="W24" s="2"/>
      <c r="X24" s="2"/>
      <c r="Y24" s="2"/>
      <c r="Z24" s="2"/>
      <c r="AA24" s="2"/>
      <c r="AB24" s="2"/>
      <c r="AC24" s="2"/>
      <c r="AD24" s="2"/>
      <c r="AE24" s="2"/>
      <c r="AF24" s="2"/>
      <c r="AG24" s="2"/>
      <c r="AH24" s="2"/>
      <c r="AI24" s="2"/>
      <c r="AJ24" s="2"/>
      <c r="AK24" s="2"/>
      <c r="AL24" s="2"/>
      <c r="AM24" s="2"/>
      <c r="AN24" s="2"/>
      <c r="AO24" s="2"/>
      <c r="AP24" s="2"/>
    </row>
    <row r="25" spans="2:42" ht="12.75" customHeight="1">
      <c r="B25" s="2"/>
      <c r="C25" s="2"/>
      <c r="D25" s="169"/>
      <c r="E25" s="169"/>
      <c r="F25" s="169"/>
      <c r="G25" s="9"/>
      <c r="H25" s="166"/>
      <c r="I25" s="60" t="s">
        <v>85</v>
      </c>
      <c r="J25" s="266"/>
      <c r="K25" s="267"/>
      <c r="L25" s="164"/>
      <c r="M25" s="264"/>
      <c r="N25" s="265"/>
      <c r="O25" s="9" t="s">
        <v>85</v>
      </c>
      <c r="P25" s="2"/>
      <c r="Q25" s="2"/>
      <c r="R25" s="2"/>
      <c r="S25" s="162"/>
      <c r="T25" s="162"/>
      <c r="U25" s="162"/>
      <c r="V25" s="2"/>
      <c r="W25" s="2"/>
      <c r="X25" s="2"/>
      <c r="Y25" s="2"/>
      <c r="Z25" s="2"/>
      <c r="AA25" s="2"/>
      <c r="AB25" s="2"/>
      <c r="AC25" s="2"/>
      <c r="AD25" s="2"/>
      <c r="AE25" s="2"/>
      <c r="AF25" s="2"/>
      <c r="AG25" s="2"/>
      <c r="AH25" s="2"/>
      <c r="AI25" s="2"/>
      <c r="AJ25" s="2"/>
      <c r="AK25" s="2"/>
      <c r="AL25" s="2"/>
      <c r="AM25" s="2"/>
      <c r="AN25" s="2"/>
      <c r="AO25" s="2"/>
      <c r="AP25" s="2"/>
    </row>
    <row r="26" spans="2:42" ht="12.75">
      <c r="B26" s="12">
        <v>1</v>
      </c>
      <c r="C26" s="9"/>
      <c r="D26" s="8" t="str">
        <f>IF(OR(AND(ISBLANK(D12),ISBLANK(E12),ISNUMBER(F12)),AND(ISNUMBER(D12),ISNUMBER(E12),ISNUMBER(F12))),G12," ")</f>
        <v> </v>
      </c>
      <c r="E26" s="77"/>
      <c r="F26" s="8" t="str">
        <f>IF(OR(NOT(OR(AND(ISBLANK(D12),ISBLANK(E12),ISNUMBER(F12)),AND(ISNUMBER(D12),ISNUMBER(E12),ISNUMBER(F12)))),$J12&lt;=0,$J12&gt;86400)," ",D26*($J12/28800)^0.5)</f>
        <v> </v>
      </c>
      <c r="G26" s="9"/>
      <c r="H26" s="10" t="str">
        <f>IF(OR(NOT(OR(AND(ISBLANK(D12),ISBLANK(E12),ISNUMBER(F12)),AND(ISNUMBER(D12),ISNUMBER(E12),ISNUMBER(F12)))),J12&lt;=0)," ",(F26/2.5)^2*100)</f>
        <v> </v>
      </c>
      <c r="I26" s="9" t="str">
        <f>IF(OR(ISTEXT(D26),D26=0)," ",(8*2.5*2.5/D26^2))</f>
        <v> </v>
      </c>
      <c r="J26" s="260" t="str">
        <f>IF(OR(AND(ISBLANK(D12),ISBLANK(E12),ISNUMBER(F12)),AND(ISNUMBER(D12),ISNUMBER(E12),ISNUMBER(F12))),IF(I26&gt;=12,"&gt;12",TRUNC(I26))," ")</f>
        <v> </v>
      </c>
      <c r="K26" s="261"/>
      <c r="L26" s="78" t="str">
        <f>IF(OR(AND(ISBLANK(D12),ISBLANK(E12),ISNUMBER(F12)),AND(ISNUMBER(D12),ISNUMBER(E12),ISNUMBER(F12))),(IF(I26&gt;=12,"",(I26-J26)*60))," ")</f>
        <v> </v>
      </c>
      <c r="M26" s="10" t="str">
        <f>IF(OR(AND(ISBLANK(D12),ISBLANK(E12),ISNUMBER(F12)),AND(ISNUMBER(D12),ISNUMBER(E12),ISNUMBER(F12))),IF(O26&gt;=12,"&gt;12",TRUNC(O26))," ")</f>
        <v> </v>
      </c>
      <c r="N26" s="10" t="str">
        <f>IF(OR(AND(ISBLANK(D12),ISBLANK(E12),ISNUMBER(F12)),AND(ISNUMBER(D12),ISNUMBER(E12),ISNUMBER(F12))),(IF(M26&gt;=12,"",(O26-M26)*60))," ")</f>
        <v> </v>
      </c>
      <c r="O26" s="9" t="str">
        <f>IF(OR(ISTEXT(D26),D26=0)," ",(8*5*5/D26^2))</f>
        <v> </v>
      </c>
      <c r="P26" s="47"/>
      <c r="Q26" s="47"/>
      <c r="R26" s="9"/>
      <c r="S26" s="61"/>
      <c r="T26" s="61"/>
      <c r="U26" s="61" t="str">
        <f>IF(F12&lt;=0," ",F12)</f>
        <v> </v>
      </c>
      <c r="V26" s="2"/>
      <c r="W26" s="2"/>
      <c r="X26" s="2"/>
      <c r="Y26" s="2"/>
      <c r="Z26" s="2"/>
      <c r="AA26" s="2"/>
      <c r="AB26" s="2"/>
      <c r="AC26" s="2"/>
      <c r="AD26" s="2"/>
      <c r="AE26" s="2"/>
      <c r="AF26" s="2"/>
      <c r="AG26" s="2"/>
      <c r="AH26" s="2"/>
      <c r="AI26" s="2"/>
      <c r="AJ26" s="2"/>
      <c r="AK26" s="2"/>
      <c r="AL26" s="2"/>
      <c r="AM26" s="2"/>
      <c r="AN26" s="2"/>
      <c r="AO26" s="2"/>
      <c r="AP26" s="2"/>
    </row>
    <row r="27" spans="2:42" ht="12.75">
      <c r="B27" s="12">
        <v>2</v>
      </c>
      <c r="C27" s="9"/>
      <c r="D27" s="8" t="str">
        <f aca="true" t="shared" si="2" ref="D27:D33">IF(OR(AND(ISBLANK(D13),ISBLANK(E13),ISNUMBER(F13)),AND(ISNUMBER(D13),ISNUMBER(E13),ISNUMBER(F13))),G13," ")</f>
        <v> </v>
      </c>
      <c r="E27" s="77"/>
      <c r="F27" s="8" t="str">
        <f aca="true" t="shared" si="3" ref="F27:F33">IF(OR(NOT(OR(AND(ISBLANK(D13),ISBLANK(E13),ISNUMBER(F13)),AND(ISNUMBER(D13),ISNUMBER(E13),ISNUMBER(F13)))),$J13&lt;=0,$J13&gt;86400)," ",D27*($J13/28800)^0.5)</f>
        <v> </v>
      </c>
      <c r="G27" s="9"/>
      <c r="H27" s="10" t="str">
        <f aca="true" t="shared" si="4" ref="H27:H33">IF(OR(NOT(OR(AND(ISBLANK(D13),ISBLANK(E13),ISNUMBER(F13)),AND(ISNUMBER(D13),ISNUMBER(E13),ISNUMBER(F13)))),J13&lt;=0)," ",(F27/2.5)^2*100)</f>
        <v> </v>
      </c>
      <c r="I27" s="9" t="str">
        <f aca="true" t="shared" si="5" ref="I27:I33">IF(OR(ISTEXT(D27),D27=0)," ",(8*2.5*2.5/D27^2))</f>
        <v> </v>
      </c>
      <c r="J27" s="260" t="str">
        <f aca="true" t="shared" si="6" ref="J27:J33">IF(OR(AND(ISBLANK(D13),ISBLANK(E13),ISNUMBER(F13)),AND(ISNUMBER(D13),ISNUMBER(E13),ISNUMBER(F13))),IF(I27&gt;=12,"&gt;12",TRUNC(I27))," ")</f>
        <v> </v>
      </c>
      <c r="K27" s="261"/>
      <c r="L27" s="78" t="str">
        <f aca="true" t="shared" si="7" ref="L27:L33">IF(OR(AND(ISBLANK(D13),ISBLANK(E13),ISNUMBER(F13)),AND(ISNUMBER(D13),ISNUMBER(E13),ISNUMBER(F13))),(IF(I27&gt;=12,"",(I27-J27)*60))," ")</f>
        <v> </v>
      </c>
      <c r="M27" s="10" t="str">
        <f aca="true" t="shared" si="8" ref="M27:M33">IF(OR(AND(ISBLANK(D13),ISBLANK(E13),ISNUMBER(F13)),AND(ISNUMBER(D13),ISNUMBER(E13),ISNUMBER(F13))),IF(O27&gt;=12,"&gt;12",TRUNC(O27))," ")</f>
        <v> </v>
      </c>
      <c r="N27" s="10" t="str">
        <f aca="true" t="shared" si="9" ref="N27:N33">IF(OR(AND(ISBLANK(D13),ISBLANK(E13),ISNUMBER(F13)),AND(ISNUMBER(D13),ISNUMBER(E13),ISNUMBER(F13))),(IF(M27&gt;=12,"",(O27-M27)*60))," ")</f>
        <v> </v>
      </c>
      <c r="O27" s="9" t="str">
        <f aca="true" t="shared" si="10" ref="O27:O33">IF(OR(ISTEXT(D27),D27=0)," ",(8*5*5/D27^2))</f>
        <v> </v>
      </c>
      <c r="P27" s="47"/>
      <c r="Q27" s="47"/>
      <c r="R27" s="9"/>
      <c r="S27" s="61"/>
      <c r="T27" s="61"/>
      <c r="U27" s="61" t="str">
        <f aca="true" t="shared" si="11" ref="U27:U33">IF(F13&lt;=0," ",F13)</f>
        <v> </v>
      </c>
      <c r="V27" s="2"/>
      <c r="W27" s="2"/>
      <c r="X27" s="2"/>
      <c r="Y27" s="2"/>
      <c r="Z27" s="2"/>
      <c r="AA27" s="2"/>
      <c r="AB27" s="2"/>
      <c r="AC27" s="2"/>
      <c r="AD27" s="2"/>
      <c r="AE27" s="2"/>
      <c r="AF27" s="2"/>
      <c r="AG27" s="2"/>
      <c r="AH27" s="2"/>
      <c r="AI27" s="2"/>
      <c r="AJ27" s="2"/>
      <c r="AK27" s="2"/>
      <c r="AL27" s="2"/>
      <c r="AM27" s="2"/>
      <c r="AN27" s="2"/>
      <c r="AO27" s="2"/>
      <c r="AP27" s="2"/>
    </row>
    <row r="28" spans="2:42" ht="12.75">
      <c r="B28" s="12">
        <v>3</v>
      </c>
      <c r="C28" s="9"/>
      <c r="D28" s="8" t="str">
        <f t="shared" si="2"/>
        <v> </v>
      </c>
      <c r="E28" s="77"/>
      <c r="F28" s="8" t="str">
        <f t="shared" si="3"/>
        <v> </v>
      </c>
      <c r="G28" s="9"/>
      <c r="H28" s="10" t="str">
        <f t="shared" si="4"/>
        <v> </v>
      </c>
      <c r="I28" s="9" t="str">
        <f t="shared" si="5"/>
        <v> </v>
      </c>
      <c r="J28" s="260" t="str">
        <f t="shared" si="6"/>
        <v> </v>
      </c>
      <c r="K28" s="261"/>
      <c r="L28" s="78" t="str">
        <f t="shared" si="7"/>
        <v> </v>
      </c>
      <c r="M28" s="10" t="str">
        <f t="shared" si="8"/>
        <v> </v>
      </c>
      <c r="N28" s="10" t="str">
        <f t="shared" si="9"/>
        <v> </v>
      </c>
      <c r="O28" s="9" t="str">
        <f t="shared" si="10"/>
        <v> </v>
      </c>
      <c r="P28" s="47"/>
      <c r="Q28" s="47"/>
      <c r="R28" s="9"/>
      <c r="S28" s="61"/>
      <c r="T28" s="61"/>
      <c r="U28" s="61" t="str">
        <f t="shared" si="11"/>
        <v> </v>
      </c>
      <c r="V28" s="2"/>
      <c r="W28" s="2"/>
      <c r="X28" s="2"/>
      <c r="Y28" s="2"/>
      <c r="Z28" s="2"/>
      <c r="AA28" s="2"/>
      <c r="AB28" s="2"/>
      <c r="AC28" s="2"/>
      <c r="AD28" s="2"/>
      <c r="AE28" s="2"/>
      <c r="AF28" s="2"/>
      <c r="AG28" s="2"/>
      <c r="AH28" s="2"/>
      <c r="AI28" s="2"/>
      <c r="AJ28" s="2"/>
      <c r="AK28" s="2"/>
      <c r="AL28" s="2"/>
      <c r="AM28" s="2"/>
      <c r="AN28" s="2"/>
      <c r="AO28" s="2"/>
      <c r="AP28" s="2"/>
    </row>
    <row r="29" spans="2:42" ht="12.75">
      <c r="B29" s="12">
        <v>4</v>
      </c>
      <c r="C29" s="9"/>
      <c r="D29" s="8" t="str">
        <f t="shared" si="2"/>
        <v> </v>
      </c>
      <c r="E29" s="77"/>
      <c r="F29" s="8" t="str">
        <f t="shared" si="3"/>
        <v> </v>
      </c>
      <c r="G29" s="9"/>
      <c r="H29" s="10" t="str">
        <f t="shared" si="4"/>
        <v> </v>
      </c>
      <c r="I29" s="9" t="str">
        <f t="shared" si="5"/>
        <v> </v>
      </c>
      <c r="J29" s="260" t="str">
        <f t="shared" si="6"/>
        <v> </v>
      </c>
      <c r="K29" s="261"/>
      <c r="L29" s="78" t="str">
        <f t="shared" si="7"/>
        <v> </v>
      </c>
      <c r="M29" s="10" t="str">
        <f t="shared" si="8"/>
        <v> </v>
      </c>
      <c r="N29" s="10" t="str">
        <f t="shared" si="9"/>
        <v> </v>
      </c>
      <c r="O29" s="9" t="str">
        <f t="shared" si="10"/>
        <v> </v>
      </c>
      <c r="P29" s="47"/>
      <c r="Q29" s="47"/>
      <c r="R29" s="9"/>
      <c r="S29" s="61"/>
      <c r="T29" s="61"/>
      <c r="U29" s="61" t="str">
        <f t="shared" si="11"/>
        <v> </v>
      </c>
      <c r="V29" s="2"/>
      <c r="W29" s="2"/>
      <c r="X29" s="2"/>
      <c r="Y29" s="2"/>
      <c r="Z29" s="2"/>
      <c r="AA29" s="2"/>
      <c r="AB29" s="2"/>
      <c r="AC29" s="2"/>
      <c r="AD29" s="2"/>
      <c r="AE29" s="2"/>
      <c r="AF29" s="2"/>
      <c r="AG29" s="2"/>
      <c r="AH29" s="2"/>
      <c r="AI29" s="2"/>
      <c r="AJ29" s="2"/>
      <c r="AK29" s="2"/>
      <c r="AL29" s="2"/>
      <c r="AM29" s="2"/>
      <c r="AN29" s="2"/>
      <c r="AO29" s="2"/>
      <c r="AP29" s="2"/>
    </row>
    <row r="30" spans="2:42" ht="12.75">
      <c r="B30" s="12">
        <v>5</v>
      </c>
      <c r="C30" s="9"/>
      <c r="D30" s="8" t="str">
        <f t="shared" si="2"/>
        <v> </v>
      </c>
      <c r="E30" s="77"/>
      <c r="F30" s="8" t="str">
        <f t="shared" si="3"/>
        <v> </v>
      </c>
      <c r="G30" s="9"/>
      <c r="H30" s="10" t="str">
        <f t="shared" si="4"/>
        <v> </v>
      </c>
      <c r="I30" s="9" t="str">
        <f t="shared" si="5"/>
        <v> </v>
      </c>
      <c r="J30" s="260" t="str">
        <f t="shared" si="6"/>
        <v> </v>
      </c>
      <c r="K30" s="261"/>
      <c r="L30" s="78" t="str">
        <f t="shared" si="7"/>
        <v> </v>
      </c>
      <c r="M30" s="10" t="str">
        <f t="shared" si="8"/>
        <v> </v>
      </c>
      <c r="N30" s="10" t="str">
        <f t="shared" si="9"/>
        <v> </v>
      </c>
      <c r="O30" s="9" t="str">
        <f t="shared" si="10"/>
        <v> </v>
      </c>
      <c r="P30" s="47"/>
      <c r="Q30" s="47"/>
      <c r="R30" s="9"/>
      <c r="S30" s="61"/>
      <c r="T30" s="61"/>
      <c r="U30" s="61" t="str">
        <f t="shared" si="11"/>
        <v> </v>
      </c>
      <c r="V30" s="2"/>
      <c r="W30" s="2"/>
      <c r="X30" s="2"/>
      <c r="Y30" s="2"/>
      <c r="Z30" s="2"/>
      <c r="AA30" s="2"/>
      <c r="AB30" s="2"/>
      <c r="AC30" s="2"/>
      <c r="AD30" s="2"/>
      <c r="AE30" s="2"/>
      <c r="AF30" s="2"/>
      <c r="AG30" s="2"/>
      <c r="AH30" s="2"/>
      <c r="AI30" s="2"/>
      <c r="AJ30" s="2"/>
      <c r="AK30" s="2"/>
      <c r="AL30" s="2"/>
      <c r="AM30" s="2"/>
      <c r="AN30" s="2"/>
      <c r="AO30" s="2"/>
      <c r="AP30" s="2"/>
    </row>
    <row r="31" spans="2:42" ht="12.75">
      <c r="B31" s="12">
        <v>6</v>
      </c>
      <c r="C31" s="9"/>
      <c r="D31" s="8" t="str">
        <f t="shared" si="2"/>
        <v> </v>
      </c>
      <c r="E31" s="77"/>
      <c r="F31" s="8" t="str">
        <f t="shared" si="3"/>
        <v> </v>
      </c>
      <c r="G31" s="9"/>
      <c r="H31" s="10" t="str">
        <f t="shared" si="4"/>
        <v> </v>
      </c>
      <c r="I31" s="9" t="str">
        <f t="shared" si="5"/>
        <v> </v>
      </c>
      <c r="J31" s="260" t="str">
        <f t="shared" si="6"/>
        <v> </v>
      </c>
      <c r="K31" s="261"/>
      <c r="L31" s="78" t="str">
        <f t="shared" si="7"/>
        <v> </v>
      </c>
      <c r="M31" s="10" t="str">
        <f t="shared" si="8"/>
        <v> </v>
      </c>
      <c r="N31" s="10" t="str">
        <f t="shared" si="9"/>
        <v> </v>
      </c>
      <c r="O31" s="9" t="str">
        <f t="shared" si="10"/>
        <v> </v>
      </c>
      <c r="P31" s="47"/>
      <c r="Q31" s="47"/>
      <c r="R31" s="9"/>
      <c r="S31" s="61"/>
      <c r="T31" s="61"/>
      <c r="U31" s="61" t="str">
        <f t="shared" si="11"/>
        <v> </v>
      </c>
      <c r="V31" s="2"/>
      <c r="W31" s="2"/>
      <c r="X31" s="2"/>
      <c r="Y31" s="2"/>
      <c r="Z31" s="2"/>
      <c r="AA31" s="2"/>
      <c r="AB31" s="2"/>
      <c r="AC31" s="2"/>
      <c r="AD31" s="2"/>
      <c r="AE31" s="2"/>
      <c r="AF31" s="2"/>
      <c r="AG31" s="2"/>
      <c r="AH31" s="2"/>
      <c r="AI31" s="2"/>
      <c r="AJ31" s="2"/>
      <c r="AK31" s="2"/>
      <c r="AL31" s="2"/>
      <c r="AM31" s="2"/>
      <c r="AN31" s="2"/>
      <c r="AO31" s="2"/>
      <c r="AP31" s="2"/>
    </row>
    <row r="32" spans="2:42" ht="12.75">
      <c r="B32" s="12">
        <v>7</v>
      </c>
      <c r="C32" s="9"/>
      <c r="D32" s="8" t="str">
        <f t="shared" si="2"/>
        <v> </v>
      </c>
      <c r="E32" s="77"/>
      <c r="F32" s="8" t="str">
        <f t="shared" si="3"/>
        <v> </v>
      </c>
      <c r="G32" s="9"/>
      <c r="H32" s="10" t="str">
        <f t="shared" si="4"/>
        <v> </v>
      </c>
      <c r="I32" s="9" t="str">
        <f t="shared" si="5"/>
        <v> </v>
      </c>
      <c r="J32" s="260" t="str">
        <f t="shared" si="6"/>
        <v> </v>
      </c>
      <c r="K32" s="261"/>
      <c r="L32" s="78" t="str">
        <f t="shared" si="7"/>
        <v> </v>
      </c>
      <c r="M32" s="10" t="str">
        <f t="shared" si="8"/>
        <v> </v>
      </c>
      <c r="N32" s="10" t="str">
        <f t="shared" si="9"/>
        <v> </v>
      </c>
      <c r="O32" s="9" t="str">
        <f t="shared" si="10"/>
        <v> </v>
      </c>
      <c r="P32" s="47"/>
      <c r="Q32" s="47"/>
      <c r="R32" s="9"/>
      <c r="S32" s="61"/>
      <c r="T32" s="61"/>
      <c r="U32" s="61" t="str">
        <f t="shared" si="11"/>
        <v> </v>
      </c>
      <c r="V32" s="2"/>
      <c r="W32" s="2"/>
      <c r="X32" s="2"/>
      <c r="Y32" s="2"/>
      <c r="Z32" s="2"/>
      <c r="AA32" s="2"/>
      <c r="AB32" s="2"/>
      <c r="AC32" s="2"/>
      <c r="AD32" s="2"/>
      <c r="AE32" s="2"/>
      <c r="AF32" s="2"/>
      <c r="AG32" s="2"/>
      <c r="AH32" s="2"/>
      <c r="AI32" s="2"/>
      <c r="AJ32" s="2"/>
      <c r="AK32" s="2"/>
      <c r="AL32" s="2"/>
      <c r="AM32" s="2"/>
      <c r="AN32" s="2"/>
      <c r="AO32" s="2"/>
      <c r="AP32" s="2"/>
    </row>
    <row r="33" spans="2:42" ht="12.75">
      <c r="B33" s="12">
        <v>8</v>
      </c>
      <c r="C33" s="9"/>
      <c r="D33" s="8" t="str">
        <f t="shared" si="2"/>
        <v> </v>
      </c>
      <c r="E33" s="77"/>
      <c r="F33" s="8" t="str">
        <f t="shared" si="3"/>
        <v> </v>
      </c>
      <c r="G33" s="9"/>
      <c r="H33" s="10" t="str">
        <f t="shared" si="4"/>
        <v> </v>
      </c>
      <c r="I33" s="9" t="str">
        <f t="shared" si="5"/>
        <v> </v>
      </c>
      <c r="J33" s="260" t="str">
        <f t="shared" si="6"/>
        <v> </v>
      </c>
      <c r="K33" s="261"/>
      <c r="L33" s="78" t="str">
        <f t="shared" si="7"/>
        <v> </v>
      </c>
      <c r="M33" s="10" t="str">
        <f t="shared" si="8"/>
        <v> </v>
      </c>
      <c r="N33" s="10" t="str">
        <f t="shared" si="9"/>
        <v> </v>
      </c>
      <c r="O33" s="9" t="str">
        <f t="shared" si="10"/>
        <v> </v>
      </c>
      <c r="P33" s="47"/>
      <c r="Q33" s="47"/>
      <c r="R33" s="9"/>
      <c r="S33" s="61"/>
      <c r="T33" s="61"/>
      <c r="U33" s="61" t="str">
        <f t="shared" si="11"/>
        <v> </v>
      </c>
      <c r="V33" s="2"/>
      <c r="W33" s="2"/>
      <c r="X33" s="2"/>
      <c r="Y33" s="2"/>
      <c r="Z33" s="2"/>
      <c r="AA33" s="2"/>
      <c r="AB33" s="2"/>
      <c r="AC33" s="2"/>
      <c r="AD33" s="2"/>
      <c r="AE33" s="2"/>
      <c r="AF33" s="2"/>
      <c r="AG33" s="2"/>
      <c r="AH33" s="2"/>
      <c r="AI33" s="2"/>
      <c r="AJ33" s="2"/>
      <c r="AK33" s="2"/>
      <c r="AL33" s="2"/>
      <c r="AM33" s="2"/>
      <c r="AN33" s="2"/>
      <c r="AO33" s="2"/>
      <c r="AP33" s="2"/>
    </row>
    <row r="34" spans="2:42" ht="12.75">
      <c r="B34" s="2"/>
      <c r="C34" s="2"/>
      <c r="D34" s="2"/>
      <c r="E34" s="2"/>
      <c r="F34" s="9">
        <f>SQRT(SUMSQ(F26:F33))</f>
        <v>0</v>
      </c>
      <c r="G34" s="2"/>
      <c r="H34" s="9">
        <f>SUM(H26:H33)</f>
        <v>0</v>
      </c>
      <c r="I34" s="2"/>
      <c r="J34" s="2"/>
      <c r="K34" s="2"/>
      <c r="L34" s="2"/>
      <c r="M34" s="2"/>
      <c r="N34" s="2"/>
      <c r="O34" s="49"/>
      <c r="P34" s="49">
        <f>SQRT(SUMSQ(P26:P33))</f>
        <v>0</v>
      </c>
      <c r="Q34" s="49">
        <f>SQRT(SUMSQ(Q26:Q33))</f>
        <v>0</v>
      </c>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18"/>
      <c r="H35" s="18"/>
      <c r="I35" s="18"/>
      <c r="J35" s="82"/>
      <c r="K35" s="18"/>
      <c r="L35" s="18"/>
      <c r="M35" s="18"/>
      <c r="N35" s="18"/>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2.75" customHeight="1">
      <c r="A36" s="133"/>
      <c r="B36" s="165" t="s">
        <v>142</v>
      </c>
      <c r="C36" s="165"/>
      <c r="D36" s="165"/>
      <c r="E36" s="175"/>
      <c r="F36" s="262" t="str">
        <f>IF(OR(F34=0,$J$20&gt;86400)," ",F34)</f>
        <v> </v>
      </c>
      <c r="G36" s="18"/>
      <c r="H36" s="255" t="str">
        <f>IF(OR(H34=0,$J$20&gt;86400)," ",H34)</f>
        <v> </v>
      </c>
      <c r="I36" s="256" t="s">
        <v>135</v>
      </c>
      <c r="J36" s="257"/>
      <c r="K36" s="257"/>
      <c r="L36" s="257"/>
      <c r="M36" s="257"/>
      <c r="N36" s="257"/>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2.75" customHeight="1">
      <c r="A37" s="136"/>
      <c r="B37" s="165"/>
      <c r="C37" s="165"/>
      <c r="D37" s="165"/>
      <c r="E37" s="175"/>
      <c r="F37" s="262"/>
      <c r="G37" s="18"/>
      <c r="H37" s="255"/>
      <c r="I37" s="256"/>
      <c r="J37" s="257"/>
      <c r="K37" s="257"/>
      <c r="L37" s="257"/>
      <c r="M37" s="257"/>
      <c r="N37" s="257"/>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2:42" ht="12.75" customHeight="1">
      <c r="B38" s="81"/>
      <c r="C38" s="18"/>
      <c r="D38" s="18"/>
      <c r="E38" s="6"/>
      <c r="F38" s="11"/>
      <c r="G38" s="18"/>
      <c r="H38" s="18"/>
      <c r="I38" s="18"/>
      <c r="J38" s="139"/>
      <c r="K38" s="139"/>
      <c r="L38" s="139"/>
      <c r="M38" s="139"/>
      <c r="N38" s="139"/>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2:42" ht="11.25" customHeight="1">
      <c r="B39" s="226" t="str">
        <f>IF(OR($F$36=" ",$F$36&lt;2.5),"Maßnahmen (bei möglicher Gefährdung stets Gefährdungsbeurteilung mit Dokumentation, 
branchenüblichen Stand der Technik und mittelbare Gefährdungen beachten)",IF($F$36&gt;5,"unverzüglich Ursachenermittlung und  Sofortmaßnahmen zur Absenkung unter GW !; 
bereits ab A(8) = GW: arbeitsmedizinische Pflichtvorsorge und Führen der Vorsorgekartei !",IF($F$36&gt;=2.5,"Unterrichtung;    ab A(8) &gt; AW: Maßnahmen (Programm) zur Expositionsverringerung; allgemeine arbeitsmedizinische Beratung; Angebot arbeitsmedizinischer Vorsorge (bei A(8) = GW Pflichtuntersuchung!)"," ")))</f>
        <v>Maßnahmen (bei möglicher Gefährdung stets Gefährdungsbeurteilung mit Dokumentation, 
branchenüblichen Stand der Technik und mittelbare Gefährdungen beachten)</v>
      </c>
      <c r="C39" s="227"/>
      <c r="D39" s="227"/>
      <c r="E39" s="227"/>
      <c r="F39" s="227"/>
      <c r="G39" s="228"/>
      <c r="H39" s="228"/>
      <c r="I39" s="228"/>
      <c r="J39" s="228"/>
      <c r="K39" s="228"/>
      <c r="L39" s="228"/>
      <c r="M39" s="228"/>
      <c r="N39" s="229"/>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2:42" ht="11.25" customHeight="1">
      <c r="B40" s="230"/>
      <c r="C40" s="231"/>
      <c r="D40" s="231"/>
      <c r="E40" s="231"/>
      <c r="F40" s="231"/>
      <c r="G40" s="232"/>
      <c r="H40" s="232"/>
      <c r="I40" s="232"/>
      <c r="J40" s="232"/>
      <c r="K40" s="232"/>
      <c r="L40" s="232"/>
      <c r="M40" s="232"/>
      <c r="N40" s="233"/>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2:42" ht="11.25" customHeight="1">
      <c r="B41" s="234"/>
      <c r="C41" s="235"/>
      <c r="D41" s="235"/>
      <c r="E41" s="235"/>
      <c r="F41" s="235"/>
      <c r="G41" s="235"/>
      <c r="H41" s="235"/>
      <c r="I41" s="235"/>
      <c r="J41" s="235"/>
      <c r="K41" s="235"/>
      <c r="L41" s="235"/>
      <c r="M41" s="235"/>
      <c r="N41" s="236"/>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2:42" ht="1.5" customHeight="1">
      <c r="B42" s="6"/>
      <c r="C42" s="18"/>
      <c r="D42" s="79"/>
      <c r="E42" s="79"/>
      <c r="F42" s="79"/>
      <c r="G42" s="14"/>
      <c r="H42" s="2"/>
      <c r="I42" s="2"/>
      <c r="J42" s="149"/>
      <c r="K42" s="149"/>
      <c r="L42" s="149"/>
      <c r="M42" s="149"/>
      <c r="N42" s="149"/>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2:42" ht="1.5" customHeight="1">
      <c r="B43" s="6"/>
      <c r="C43" s="18"/>
      <c r="D43" s="79"/>
      <c r="E43" s="79"/>
      <c r="F43" s="79"/>
      <c r="G43" s="2"/>
      <c r="H43" s="2"/>
      <c r="I43" s="138"/>
      <c r="J43" s="135"/>
      <c r="K43" s="135"/>
      <c r="L43" s="135"/>
      <c r="M43" s="135"/>
      <c r="N43" s="135"/>
      <c r="O43" s="15"/>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2:42" ht="1.5" customHeight="1">
      <c r="B44" s="6"/>
      <c r="C44" s="18"/>
      <c r="D44" s="79"/>
      <c r="E44" s="79"/>
      <c r="F44" s="79"/>
      <c r="G44" s="2"/>
      <c r="H44" s="2"/>
      <c r="I44" s="5"/>
      <c r="J44" s="135"/>
      <c r="K44" s="135"/>
      <c r="L44" s="135"/>
      <c r="M44" s="135"/>
      <c r="N44" s="135"/>
      <c r="O44" s="2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2:42" ht="1.5" customHeight="1">
      <c r="B45" s="6"/>
      <c r="C45" s="18"/>
      <c r="D45" s="79"/>
      <c r="E45" s="79"/>
      <c r="F45" s="79"/>
      <c r="G45" s="18"/>
      <c r="H45" s="18"/>
      <c r="I45" s="18"/>
      <c r="J45" s="135"/>
      <c r="K45" s="135"/>
      <c r="L45" s="135"/>
      <c r="M45" s="135"/>
      <c r="N45" s="135"/>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2:42" ht="1.5" customHeight="1">
      <c r="B46" s="6"/>
      <c r="C46" s="18"/>
      <c r="D46" s="79"/>
      <c r="E46" s="79"/>
      <c r="F46" s="79"/>
      <c r="G46" s="14"/>
      <c r="H46" s="14"/>
      <c r="I46" s="14"/>
      <c r="J46" s="135"/>
      <c r="K46" s="135"/>
      <c r="L46" s="135"/>
      <c r="M46" s="135"/>
      <c r="N46" s="135"/>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2:42" ht="1.5" customHeight="1">
      <c r="B47" s="6"/>
      <c r="C47" s="18"/>
      <c r="D47" s="79"/>
      <c r="E47" s="79"/>
      <c r="F47" s="79"/>
      <c r="G47" s="68"/>
      <c r="H47" s="83"/>
      <c r="I47" s="83"/>
      <c r="J47" s="135"/>
      <c r="K47" s="135"/>
      <c r="L47" s="135"/>
      <c r="M47" s="135"/>
      <c r="N47" s="135"/>
      <c r="O47" s="5"/>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2:42" ht="1.5" customHeight="1">
      <c r="B48" s="6"/>
      <c r="C48" s="18"/>
      <c r="D48" s="79"/>
      <c r="E48" s="79"/>
      <c r="F48" s="79"/>
      <c r="G48" s="83"/>
      <c r="H48" s="83"/>
      <c r="I48" s="83"/>
      <c r="J48" s="84"/>
      <c r="K48" s="14"/>
      <c r="L48" s="84"/>
      <c r="M48" s="84"/>
      <c r="N48" s="84"/>
      <c r="O48" s="5"/>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2:42" ht="1.5" customHeight="1">
      <c r="B49" s="2"/>
      <c r="C49" s="2"/>
      <c r="D49" s="49">
        <f>SUM(D41:D48)</f>
        <v>0</v>
      </c>
      <c r="E49" s="49">
        <f>SUM(E41:E48)</f>
        <v>0</v>
      </c>
      <c r="F49" s="49">
        <f>SUM(F41:F48)</f>
        <v>0</v>
      </c>
      <c r="G49" s="18"/>
      <c r="H49" s="18"/>
      <c r="I49" s="18"/>
      <c r="J49" s="14"/>
      <c r="K49" s="14"/>
      <c r="L49" s="11"/>
      <c r="M49" s="11"/>
      <c r="N49" s="18"/>
      <c r="O49" s="5"/>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2:42" ht="1.5" customHeight="1">
      <c r="B50" s="7"/>
      <c r="C50" s="11"/>
      <c r="D50" s="7"/>
      <c r="E50" s="7"/>
      <c r="F50" s="7"/>
      <c r="G50" s="2"/>
      <c r="H50" s="6"/>
      <c r="I50" s="7"/>
      <c r="J50" s="14"/>
      <c r="K50" s="14"/>
      <c r="L50" s="11"/>
      <c r="M50" s="11"/>
      <c r="N50" s="7"/>
      <c r="O50" s="1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42" ht="1.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2:42" ht="1.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2:42" ht="1.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2:42" ht="12.75" customHeight="1">
      <c r="B54" s="224" t="s">
        <v>70</v>
      </c>
      <c r="C54" s="225"/>
      <c r="D54" s="225"/>
      <c r="E54" s="225"/>
      <c r="F54" s="225"/>
      <c r="G54" s="225"/>
      <c r="H54" s="225"/>
      <c r="I54" s="225"/>
      <c r="J54" s="225"/>
      <c r="K54" s="225"/>
      <c r="L54" s="225"/>
      <c r="M54" s="225"/>
      <c r="N54" s="225"/>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288"/>
      <c r="I56" s="291"/>
      <c r="J56" s="291"/>
      <c r="K56" s="291"/>
      <c r="L56" s="291"/>
      <c r="M56" s="291"/>
      <c r="N56" s="292"/>
      <c r="O56" s="2" t="s">
        <v>25</v>
      </c>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288"/>
      <c r="I57" s="291"/>
      <c r="J57" s="291"/>
      <c r="K57" s="291"/>
      <c r="L57" s="291"/>
      <c r="M57" s="291"/>
      <c r="N57" s="292"/>
      <c r="O57" s="2" t="s">
        <v>25</v>
      </c>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288"/>
      <c r="I58" s="289"/>
      <c r="J58" s="289"/>
      <c r="K58" s="289"/>
      <c r="L58" s="289"/>
      <c r="M58" s="289"/>
      <c r="N58" s="290"/>
      <c r="O58" s="54" t="s">
        <v>25</v>
      </c>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2:42" ht="12.75" customHeight="1">
      <c r="B60" s="185" t="s">
        <v>24</v>
      </c>
      <c r="C60" s="2"/>
      <c r="D60" s="219" t="s">
        <v>72</v>
      </c>
      <c r="E60" s="220"/>
      <c r="F60" s="220"/>
      <c r="G60" s="2"/>
      <c r="H60" s="219" t="s">
        <v>41</v>
      </c>
      <c r="I60" s="220"/>
      <c r="J60" s="220"/>
      <c r="K60" s="2"/>
      <c r="L60" s="221" t="s">
        <v>99</v>
      </c>
      <c r="M60" s="222"/>
      <c r="N60" s="22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288"/>
      <c r="E63" s="289"/>
      <c r="F63" s="290"/>
      <c r="G63" s="2" t="s">
        <v>25</v>
      </c>
      <c r="H63" s="288"/>
      <c r="I63" s="289"/>
      <c r="J63" s="290"/>
      <c r="K63" s="2" t="s">
        <v>25</v>
      </c>
      <c r="L63" s="288"/>
      <c r="M63" s="289"/>
      <c r="N63" s="290"/>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288"/>
      <c r="E64" s="289"/>
      <c r="F64" s="290"/>
      <c r="G64" s="2" t="s">
        <v>25</v>
      </c>
      <c r="H64" s="288"/>
      <c r="I64" s="289"/>
      <c r="J64" s="290"/>
      <c r="K64" s="2" t="s">
        <v>25</v>
      </c>
      <c r="L64" s="288"/>
      <c r="M64" s="289"/>
      <c r="N64" s="290"/>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288"/>
      <c r="E65" s="289"/>
      <c r="F65" s="290"/>
      <c r="G65" s="2" t="s">
        <v>25</v>
      </c>
      <c r="H65" s="288"/>
      <c r="I65" s="289"/>
      <c r="J65" s="290"/>
      <c r="K65" s="2" t="s">
        <v>25</v>
      </c>
      <c r="L65" s="288"/>
      <c r="M65" s="289"/>
      <c r="N65" s="290"/>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288"/>
      <c r="E66" s="289"/>
      <c r="F66" s="290"/>
      <c r="G66" s="2" t="s">
        <v>25</v>
      </c>
      <c r="H66" s="288"/>
      <c r="I66" s="289"/>
      <c r="J66" s="290"/>
      <c r="K66" s="2" t="s">
        <v>25</v>
      </c>
      <c r="L66" s="288"/>
      <c r="M66" s="289"/>
      <c r="N66" s="290"/>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288"/>
      <c r="E67" s="289"/>
      <c r="F67" s="290"/>
      <c r="G67" s="2" t="s">
        <v>25</v>
      </c>
      <c r="H67" s="288"/>
      <c r="I67" s="289"/>
      <c r="J67" s="290"/>
      <c r="K67" s="2" t="s">
        <v>25</v>
      </c>
      <c r="L67" s="288"/>
      <c r="M67" s="289"/>
      <c r="N67" s="290"/>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288"/>
      <c r="E68" s="289"/>
      <c r="F68" s="290"/>
      <c r="G68" s="2" t="s">
        <v>25</v>
      </c>
      <c r="H68" s="288"/>
      <c r="I68" s="289"/>
      <c r="J68" s="290"/>
      <c r="K68" s="2" t="s">
        <v>25</v>
      </c>
      <c r="L68" s="288"/>
      <c r="M68" s="289"/>
      <c r="N68" s="290"/>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288"/>
      <c r="E69" s="289"/>
      <c r="F69" s="290"/>
      <c r="G69" s="2" t="s">
        <v>25</v>
      </c>
      <c r="H69" s="288"/>
      <c r="I69" s="289"/>
      <c r="J69" s="290"/>
      <c r="K69" s="2" t="s">
        <v>25</v>
      </c>
      <c r="L69" s="288"/>
      <c r="M69" s="289"/>
      <c r="N69" s="290"/>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288"/>
      <c r="E70" s="289"/>
      <c r="F70" s="290"/>
      <c r="G70" s="2" t="s">
        <v>25</v>
      </c>
      <c r="H70" s="288"/>
      <c r="I70" s="289"/>
      <c r="J70" s="290"/>
      <c r="K70" s="2" t="s">
        <v>25</v>
      </c>
      <c r="L70" s="288"/>
      <c r="M70" s="289"/>
      <c r="N70" s="290"/>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2"/>
      <c r="E75" s="5"/>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objects="1" scenarios="1" selectLockedCells="1"/>
  <mergeCells count="79">
    <mergeCell ref="B9:B10"/>
    <mergeCell ref="D10:D11"/>
    <mergeCell ref="E10:E11"/>
    <mergeCell ref="F10:G11"/>
    <mergeCell ref="K14:K15"/>
    <mergeCell ref="L14:N15"/>
    <mergeCell ref="H9:J9"/>
    <mergeCell ref="D1:K3"/>
    <mergeCell ref="L1:N3"/>
    <mergeCell ref="D4:K5"/>
    <mergeCell ref="C6:G9"/>
    <mergeCell ref="L16:N17"/>
    <mergeCell ref="H10:H11"/>
    <mergeCell ref="I10:I11"/>
    <mergeCell ref="K11:O13"/>
    <mergeCell ref="K18:K19"/>
    <mergeCell ref="L18:N19"/>
    <mergeCell ref="H20:I20"/>
    <mergeCell ref="H24:H25"/>
    <mergeCell ref="B20:G21"/>
    <mergeCell ref="S24:S25"/>
    <mergeCell ref="T24:T25"/>
    <mergeCell ref="B23:B24"/>
    <mergeCell ref="D24:D25"/>
    <mergeCell ref="E24:E25"/>
    <mergeCell ref="F24:F25"/>
    <mergeCell ref="U24:U25"/>
    <mergeCell ref="J26:K26"/>
    <mergeCell ref="J24:K25"/>
    <mergeCell ref="L24:L25"/>
    <mergeCell ref="M24:M25"/>
    <mergeCell ref="N24:N25"/>
    <mergeCell ref="J31:K31"/>
    <mergeCell ref="J32:K32"/>
    <mergeCell ref="J33:K33"/>
    <mergeCell ref="F36:F37"/>
    <mergeCell ref="H36:H37"/>
    <mergeCell ref="I36:N37"/>
    <mergeCell ref="J27:K27"/>
    <mergeCell ref="J28:K28"/>
    <mergeCell ref="J29:K29"/>
    <mergeCell ref="J30:K30"/>
    <mergeCell ref="B36:E37"/>
    <mergeCell ref="D57:F57"/>
    <mergeCell ref="H57:N57"/>
    <mergeCell ref="D58:F58"/>
    <mergeCell ref="H58:N58"/>
    <mergeCell ref="B54:N54"/>
    <mergeCell ref="D56:F56"/>
    <mergeCell ref="H56:N56"/>
    <mergeCell ref="B39:N41"/>
    <mergeCell ref="B60:B61"/>
    <mergeCell ref="D60:F61"/>
    <mergeCell ref="H60:J61"/>
    <mergeCell ref="L60:N61"/>
    <mergeCell ref="D63:F63"/>
    <mergeCell ref="H63:J63"/>
    <mergeCell ref="L63:N63"/>
    <mergeCell ref="D64:F64"/>
    <mergeCell ref="H64:J64"/>
    <mergeCell ref="L64:N64"/>
    <mergeCell ref="D65:F65"/>
    <mergeCell ref="H65:J65"/>
    <mergeCell ref="L65:N65"/>
    <mergeCell ref="D66:F66"/>
    <mergeCell ref="H66:J66"/>
    <mergeCell ref="L66:N66"/>
    <mergeCell ref="D67:F67"/>
    <mergeCell ref="H67:J67"/>
    <mergeCell ref="L67:N67"/>
    <mergeCell ref="D70:F70"/>
    <mergeCell ref="H70:J70"/>
    <mergeCell ref="L70:N70"/>
    <mergeCell ref="D68:F68"/>
    <mergeCell ref="H68:J68"/>
    <mergeCell ref="L68:N68"/>
    <mergeCell ref="D69:F69"/>
    <mergeCell ref="H69:J69"/>
    <mergeCell ref="L69:N69"/>
  </mergeCells>
  <conditionalFormatting sqref="L14:M15 L16 L18:M19">
    <cfRule type="expression" priority="1" dxfId="1" stopIfTrue="1">
      <formula>AND(L14&gt;0.5/1.4,L14&lt;=1.15/1.4)</formula>
    </cfRule>
    <cfRule type="expression" priority="2" dxfId="0" stopIfTrue="1">
      <formula>AND(L14&gt;1.15/1.4,L14/1.4&lt;9.99999999999999E+95)</formula>
    </cfRule>
  </conditionalFormatting>
  <conditionalFormatting sqref="J48:K48 D42:E48">
    <cfRule type="expression" priority="3" dxfId="1" stopIfTrue="1">
      <formula>AND(D42&gt;100,D42&lt;=529)</formula>
    </cfRule>
    <cfRule type="expression" priority="4" dxfId="0" stopIfTrue="1">
      <formula>AND(D42&gt;529,D42&lt;9.99999999999999E+95)</formula>
    </cfRule>
  </conditionalFormatting>
  <conditionalFormatting sqref="N14:N15 N18:N19">
    <cfRule type="expression" priority="5" dxfId="1" stopIfTrue="1">
      <formula>AND(N14&gt;0.5,N14&lt;=0.8)</formula>
    </cfRule>
    <cfRule type="expression" priority="6" dxfId="13" stopIfTrue="1">
      <formula>AND(N14&gt;0.8,N14&lt;9.99999999999999E+95)</formula>
    </cfRule>
  </conditionalFormatting>
  <conditionalFormatting sqref="L48 F42:F48">
    <cfRule type="expression" priority="7" dxfId="1" stopIfTrue="1">
      <formula>AND(F42&gt;100,F42&lt;=256)</formula>
    </cfRule>
    <cfRule type="expression" priority="8" dxfId="13" stopIfTrue="1">
      <formula>AND(F42&gt;256,F42&lt;9.99999999999999E+95)</formula>
    </cfRule>
  </conditionalFormatting>
  <conditionalFormatting sqref="O43">
    <cfRule type="expression" priority="9" dxfId="1" stopIfTrue="1">
      <formula>OR(AND(O43&gt;0.5,O43&lt;=1.15,MAXA(Q43,R43,S43)=MAXA(Q43,R43)),AND(O43&gt;0.5,O43&lt;=0.8,MAXA(Q43,R43,S43)=S43))</formula>
    </cfRule>
    <cfRule type="expression" priority="10" dxfId="13" stopIfTrue="1">
      <formula>AND(O43&gt;0.8,O43&lt;=1.15,MAXA(Q43,R43,S43)=S43)</formula>
    </cfRule>
    <cfRule type="expression" priority="11" dxfId="0" stopIfTrue="1">
      <formula>AND(MAXA(Q43,R43,S43)=MAXA(Q43,R43),O43&gt;1.15,O43&lt;9.99999999999999E+95)</formula>
    </cfRule>
  </conditionalFormatting>
  <conditionalFormatting sqref="H20:I20">
    <cfRule type="expression" priority="12" dxfId="17" stopIfTrue="1">
      <formula>J20&gt;86400</formula>
    </cfRule>
    <cfRule type="expression" priority="13" dxfId="16" stopIfTrue="1">
      <formula>IF(TYPE(H20)=2,TRUE())</formula>
    </cfRule>
  </conditionalFormatting>
  <conditionalFormatting sqref="K38 M38:N38">
    <cfRule type="expression" priority="14" dxfId="15" stopIfTrue="1">
      <formula>AND(G34&gt;2.5,G34&lt;=5)</formula>
    </cfRule>
    <cfRule type="expression" priority="15" dxfId="14" stopIfTrue="1">
      <formula>AND(G34&gt;5,G34&lt;9.99999999999999E+95)</formula>
    </cfRule>
  </conditionalFormatting>
  <conditionalFormatting sqref="J48">
    <cfRule type="expression" priority="16" dxfId="13" stopIfTrue="1">
      <formula>AND(MAXA(L48,O48,P48)&gt;256,MAXA(L48,O48,P48)&lt;=529)</formula>
    </cfRule>
    <cfRule type="expression" priority="17" dxfId="0" stopIfTrue="1">
      <formula>OR(AND(MAXA(L48,O48,P48)=MAXA(L48,O48),J48&gt;529,J48&lt;9.99999999999999E+95),AND(MAXA(L48,O48,P48)=P48,J48&gt;256,J48&lt;9.99999999999999E+95))</formula>
    </cfRule>
    <cfRule type="expression" priority="18" dxfId="1" stopIfTrue="1">
      <formula>OR(AND(J48&gt;100,J48&lt;=529,MAXA(L48,O48,P48)=MAXA(L48,O48)),AND(J48&gt;100,J48&lt;=256,MAXA(L48,O48,P48)=P48))</formula>
    </cfRule>
  </conditionalFormatting>
  <conditionalFormatting sqref="M26:M33">
    <cfRule type="expression" priority="19" dxfId="8" stopIfTrue="1">
      <formula>((M26)+(N26))&gt;0</formula>
    </cfRule>
    <cfRule type="expression" priority="20" dxfId="1" stopIfTrue="1">
      <formula>AND((O26)&gt;12,(O26)&lt;9.99999999999999E+69)</formula>
    </cfRule>
  </conditionalFormatting>
  <conditionalFormatting sqref="N26:N33">
    <cfRule type="expression" priority="21" dxfId="8" stopIfTrue="1">
      <formula>((M26)+(N26))&gt;0</formula>
    </cfRule>
    <cfRule type="expression" priority="22" dxfId="1" stopIfTrue="1">
      <formula>AND((O26)&gt;12,(O26)&lt;9.99999999999999E+69)</formula>
    </cfRule>
  </conditionalFormatting>
  <conditionalFormatting sqref="J26:L33">
    <cfRule type="expression" priority="23" dxfId="1" stopIfTrue="1">
      <formula>$J26+$L26&gt;0</formula>
    </cfRule>
  </conditionalFormatting>
  <conditionalFormatting sqref="D26:D33 F26:F33 F36:F37">
    <cfRule type="expression" priority="24" dxfId="1" stopIfTrue="1">
      <formula>AND(D26&gt;=2.5,D26&lt;=5)</formula>
    </cfRule>
    <cfRule type="expression" priority="25" dxfId="0" stopIfTrue="1">
      <formula>AND(D26&gt;5,D26&lt;9.99999999999999E+95)</formula>
    </cfRule>
  </conditionalFormatting>
  <conditionalFormatting sqref="H26:H33 H36:H37">
    <cfRule type="expression" priority="26" dxfId="1" stopIfTrue="1">
      <formula>AND(H26&gt;=100,H26&lt;=400)</formula>
    </cfRule>
    <cfRule type="expression" priority="27" dxfId="0" stopIfTrue="1">
      <formula>AND(H26&gt;400,H26&lt;9.99999999999999E+95)</formula>
    </cfRule>
  </conditionalFormatting>
  <conditionalFormatting sqref="B39:N41">
    <cfRule type="expression" priority="28" dxfId="1" stopIfTrue="1">
      <formula>AND(F36&gt;=2.5,F36&lt;=5)</formula>
    </cfRule>
    <cfRule type="expression" priority="29" dxfId="0" stopIfTrue="1">
      <formula>AND(F36&gt;5,F36&lt;9.99999999999999E+95)</formula>
    </cfRule>
  </conditionalFormatting>
  <dataValidations count="4">
    <dataValidation type="decimal" allowBlank="1" showInputMessage="1" showErrorMessage="1" sqref="D12:F19">
      <formula1>0</formula1>
      <formula2>10000</formula2>
    </dataValidation>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5.xml><?xml version="1.0" encoding="utf-8"?>
<worksheet xmlns="http://schemas.openxmlformats.org/spreadsheetml/2006/main" xmlns:r="http://schemas.openxmlformats.org/officeDocument/2006/relationships">
  <sheetPr codeName="Tabelle9"/>
  <dimension ref="A1:V171"/>
  <sheetViews>
    <sheetView showRowColHeaders="0" zoomScalePageLayoutView="0" workbookViewId="0" topLeftCell="A1">
      <selection activeCell="Q206" sqref="Q206"/>
    </sheetView>
  </sheetViews>
  <sheetFormatPr defaultColWidth="11.421875" defaultRowHeight="12.75"/>
  <cols>
    <col min="1" max="16384" width="11.421875" style="4" customWidth="1"/>
  </cols>
  <sheetData>
    <row r="1" spans="1:17" ht="12.75" customHeight="1">
      <c r="A1" s="101"/>
      <c r="B1" s="101"/>
      <c r="C1" s="102"/>
      <c r="D1" s="102"/>
      <c r="E1" s="392" t="s">
        <v>191</v>
      </c>
      <c r="F1" s="393"/>
      <c r="G1" s="393"/>
      <c r="H1" s="393"/>
      <c r="I1" s="393"/>
      <c r="J1" s="103" t="s">
        <v>100</v>
      </c>
      <c r="K1" s="101"/>
      <c r="L1" s="101"/>
      <c r="M1" s="101"/>
      <c r="N1" s="101"/>
      <c r="O1" s="101"/>
      <c r="P1" s="101"/>
      <c r="Q1" s="101"/>
    </row>
    <row r="2" spans="1:17" ht="12.75" customHeight="1">
      <c r="A2" s="101"/>
      <c r="B2" s="101"/>
      <c r="C2" s="104"/>
      <c r="D2" s="105"/>
      <c r="E2" s="393"/>
      <c r="F2" s="393"/>
      <c r="G2" s="393"/>
      <c r="H2" s="393"/>
      <c r="I2" s="393"/>
      <c r="J2" s="101"/>
      <c r="K2" s="101"/>
      <c r="L2" s="101"/>
      <c r="M2" s="101"/>
      <c r="N2" s="101"/>
      <c r="O2" s="101"/>
      <c r="P2" s="101"/>
      <c r="Q2" s="101"/>
    </row>
    <row r="3" spans="1:17" ht="12.75" customHeight="1">
      <c r="A3" s="101"/>
      <c r="B3" s="101"/>
      <c r="C3" s="104"/>
      <c r="D3" s="105"/>
      <c r="E3" s="393"/>
      <c r="F3" s="393"/>
      <c r="G3" s="393"/>
      <c r="H3" s="393"/>
      <c r="I3" s="393"/>
      <c r="J3" s="101"/>
      <c r="K3" s="101"/>
      <c r="L3" s="101"/>
      <c r="M3" s="101"/>
      <c r="N3" s="101"/>
      <c r="O3" s="101"/>
      <c r="P3" s="101"/>
      <c r="Q3" s="101"/>
    </row>
    <row r="4" spans="1:17" ht="12.75" customHeight="1">
      <c r="A4" s="394" t="s">
        <v>206</v>
      </c>
      <c r="B4" s="395"/>
      <c r="C4" s="395"/>
      <c r="D4" s="395"/>
      <c r="E4" s="393"/>
      <c r="F4" s="393"/>
      <c r="G4" s="393"/>
      <c r="H4" s="393"/>
      <c r="I4" s="393"/>
      <c r="J4" s="101"/>
      <c r="K4" s="101"/>
      <c r="L4" s="101"/>
      <c r="M4" s="101"/>
      <c r="N4" s="101"/>
      <c r="O4" s="101"/>
      <c r="P4" s="101"/>
      <c r="Q4" s="101"/>
    </row>
    <row r="5" spans="1:17" ht="12.75" customHeight="1">
      <c r="A5" s="395"/>
      <c r="B5" s="395"/>
      <c r="C5" s="395"/>
      <c r="D5" s="395"/>
      <c r="E5" s="393"/>
      <c r="F5" s="393"/>
      <c r="G5" s="393"/>
      <c r="H5" s="393"/>
      <c r="I5" s="393"/>
      <c r="J5" s="101"/>
      <c r="K5" s="101"/>
      <c r="L5" s="101"/>
      <c r="M5" s="101"/>
      <c r="N5" s="101"/>
      <c r="O5" s="101"/>
      <c r="P5" s="101"/>
      <c r="Q5" s="101"/>
    </row>
    <row r="6" spans="1:17" ht="12.75" customHeight="1">
      <c r="A6" s="395"/>
      <c r="B6" s="395"/>
      <c r="C6" s="395"/>
      <c r="D6" s="395"/>
      <c r="E6" s="393"/>
      <c r="F6" s="393"/>
      <c r="G6" s="393"/>
      <c r="H6" s="393"/>
      <c r="I6" s="393"/>
      <c r="J6" s="101"/>
      <c r="K6" s="101"/>
      <c r="L6" s="101"/>
      <c r="M6" s="101"/>
      <c r="N6" s="101"/>
      <c r="O6" s="101"/>
      <c r="P6" s="101"/>
      <c r="Q6" s="101"/>
    </row>
    <row r="7" spans="2:12" ht="12.75">
      <c r="B7" s="397" t="s">
        <v>194</v>
      </c>
      <c r="C7" s="367"/>
      <c r="D7" s="367"/>
      <c r="E7" s="367"/>
      <c r="F7" s="367"/>
      <c r="G7" s="367"/>
      <c r="H7" s="367"/>
      <c r="I7" s="367"/>
      <c r="J7" s="367"/>
      <c r="K7" s="367"/>
      <c r="L7" s="367"/>
    </row>
    <row r="8" spans="2:12" ht="12.75" customHeight="1">
      <c r="B8" s="367"/>
      <c r="C8" s="367"/>
      <c r="D8" s="367"/>
      <c r="E8" s="367"/>
      <c r="F8" s="367"/>
      <c r="G8" s="367"/>
      <c r="H8" s="367"/>
      <c r="I8" s="367"/>
      <c r="J8" s="367"/>
      <c r="K8" s="367"/>
      <c r="L8" s="367"/>
    </row>
    <row r="9" spans="2:12" ht="12.75" customHeight="1">
      <c r="B9" s="367"/>
      <c r="C9" s="367"/>
      <c r="D9" s="367"/>
      <c r="E9" s="367"/>
      <c r="F9" s="367"/>
      <c r="G9" s="367"/>
      <c r="H9" s="367"/>
      <c r="I9" s="367"/>
      <c r="J9" s="367"/>
      <c r="K9" s="367"/>
      <c r="L9" s="367"/>
    </row>
    <row r="10" spans="2:12" ht="12.75">
      <c r="B10" s="367"/>
      <c r="C10" s="367"/>
      <c r="D10" s="367"/>
      <c r="E10" s="367"/>
      <c r="F10" s="367"/>
      <c r="G10" s="367"/>
      <c r="H10" s="367"/>
      <c r="I10" s="367"/>
      <c r="J10" s="367"/>
      <c r="K10" s="367"/>
      <c r="L10" s="367"/>
    </row>
    <row r="11" spans="2:12" ht="12.75">
      <c r="B11" s="367"/>
      <c r="C11" s="367"/>
      <c r="D11" s="367"/>
      <c r="E11" s="367"/>
      <c r="F11" s="367"/>
      <c r="G11" s="367"/>
      <c r="H11" s="367"/>
      <c r="I11" s="367"/>
      <c r="J11" s="367"/>
      <c r="K11" s="367"/>
      <c r="L11" s="367"/>
    </row>
    <row r="12" spans="2:12" ht="12.75">
      <c r="B12" s="367"/>
      <c r="C12" s="367"/>
      <c r="D12" s="367"/>
      <c r="E12" s="367"/>
      <c r="F12" s="367"/>
      <c r="G12" s="367"/>
      <c r="H12" s="367"/>
      <c r="I12" s="367"/>
      <c r="J12" s="367"/>
      <c r="K12" s="367"/>
      <c r="L12" s="367"/>
    </row>
    <row r="13" spans="1:12" ht="12.75">
      <c r="A13" s="106"/>
      <c r="B13" s="367"/>
      <c r="C13" s="367"/>
      <c r="D13" s="367"/>
      <c r="E13" s="367"/>
      <c r="F13" s="367"/>
      <c r="G13" s="367"/>
      <c r="H13" s="367"/>
      <c r="I13" s="367"/>
      <c r="J13" s="367"/>
      <c r="K13" s="367"/>
      <c r="L13" s="367"/>
    </row>
    <row r="14" spans="1:12" ht="12.75">
      <c r="A14" s="107"/>
      <c r="B14" s="367"/>
      <c r="C14" s="367"/>
      <c r="D14" s="367"/>
      <c r="E14" s="367"/>
      <c r="F14" s="367"/>
      <c r="G14" s="367"/>
      <c r="H14" s="367"/>
      <c r="I14" s="367"/>
      <c r="J14" s="367"/>
      <c r="K14" s="367"/>
      <c r="L14" s="367"/>
    </row>
    <row r="15" spans="1:12" ht="12.75">
      <c r="A15" s="107"/>
      <c r="B15" s="367"/>
      <c r="C15" s="367"/>
      <c r="D15" s="367"/>
      <c r="E15" s="367"/>
      <c r="F15" s="367"/>
      <c r="G15" s="367"/>
      <c r="H15" s="367"/>
      <c r="I15" s="367"/>
      <c r="J15" s="367"/>
      <c r="K15" s="367"/>
      <c r="L15" s="367"/>
    </row>
    <row r="16" spans="2:12" ht="12.75">
      <c r="B16" s="398" t="s">
        <v>192</v>
      </c>
      <c r="C16" s="398"/>
      <c r="D16" s="398"/>
      <c r="E16" s="398"/>
      <c r="F16" s="398"/>
      <c r="G16" s="398"/>
      <c r="H16" s="398"/>
      <c r="I16" s="398"/>
      <c r="J16" s="398"/>
      <c r="K16" s="398"/>
      <c r="L16" s="398"/>
    </row>
    <row r="17" spans="2:12" ht="12.75">
      <c r="B17" s="399"/>
      <c r="C17" s="399"/>
      <c r="D17" s="399"/>
      <c r="E17" s="399"/>
      <c r="F17" s="399"/>
      <c r="G17" s="399"/>
      <c r="H17" s="399"/>
      <c r="I17" s="399"/>
      <c r="J17" s="399"/>
      <c r="K17" s="399"/>
      <c r="L17" s="399"/>
    </row>
    <row r="18" spans="2:12" ht="15.75">
      <c r="B18" s="150"/>
      <c r="C18" s="150"/>
      <c r="D18" s="150"/>
      <c r="E18" s="150"/>
      <c r="F18" s="150"/>
      <c r="G18" s="150"/>
      <c r="H18" s="150"/>
      <c r="I18" s="150"/>
      <c r="J18" s="150"/>
      <c r="K18" s="150"/>
      <c r="L18" s="150"/>
    </row>
    <row r="19" spans="2:12" ht="12.75">
      <c r="B19" s="109" t="s">
        <v>109</v>
      </c>
      <c r="C19" s="108"/>
      <c r="G19" s="401" t="s">
        <v>205</v>
      </c>
      <c r="H19" s="402"/>
      <c r="I19" s="402"/>
      <c r="J19" s="402"/>
      <c r="K19" s="402"/>
      <c r="L19" s="402"/>
    </row>
    <row r="20" spans="3:12" ht="12.75">
      <c r="C20" s="108"/>
      <c r="G20" s="402"/>
      <c r="H20" s="402"/>
      <c r="I20" s="402"/>
      <c r="J20" s="402"/>
      <c r="K20" s="402"/>
      <c r="L20" s="402"/>
    </row>
    <row r="21" ht="12.75">
      <c r="C21" s="108"/>
    </row>
    <row r="22" spans="3:12" ht="12.75">
      <c r="C22" s="108"/>
      <c r="H22" s="400" t="s">
        <v>204</v>
      </c>
      <c r="I22" s="207"/>
      <c r="J22" s="207"/>
      <c r="K22" s="207"/>
      <c r="L22" s="207"/>
    </row>
    <row r="23" spans="3:12" s="110" customFormat="1" ht="12.75">
      <c r="C23" s="111"/>
      <c r="H23" s="207"/>
      <c r="I23" s="207"/>
      <c r="J23" s="207"/>
      <c r="K23" s="207"/>
      <c r="L23" s="207"/>
    </row>
    <row r="24" spans="2:3" s="110" customFormat="1" ht="12.75">
      <c r="B24" s="112" t="s">
        <v>101</v>
      </c>
      <c r="C24" s="111"/>
    </row>
    <row r="25" s="110" customFormat="1" ht="12.75">
      <c r="C25" s="111"/>
    </row>
    <row r="26" spans="3:12" s="110" customFormat="1" ht="12.75">
      <c r="C26" s="111"/>
      <c r="F26" s="301" t="s">
        <v>149</v>
      </c>
      <c r="G26" s="302"/>
      <c r="H26" s="302"/>
      <c r="I26" s="302"/>
      <c r="J26" s="302"/>
      <c r="K26" s="302"/>
      <c r="L26" s="302"/>
    </row>
    <row r="27" spans="3:12" s="110" customFormat="1" ht="12.75">
      <c r="C27" s="111"/>
      <c r="F27" s="302"/>
      <c r="G27" s="302"/>
      <c r="H27" s="302"/>
      <c r="I27" s="302"/>
      <c r="J27" s="302"/>
      <c r="K27" s="302"/>
      <c r="L27" s="302"/>
    </row>
    <row r="28" spans="3:12" s="110" customFormat="1" ht="12.75">
      <c r="C28" s="111"/>
      <c r="F28" s="302"/>
      <c r="G28" s="302"/>
      <c r="H28" s="302"/>
      <c r="I28" s="302"/>
      <c r="J28" s="302"/>
      <c r="K28" s="302"/>
      <c r="L28" s="302"/>
    </row>
    <row r="29" spans="3:12" s="110" customFormat="1" ht="12.75">
      <c r="C29" s="111"/>
      <c r="F29" s="316" t="s">
        <v>150</v>
      </c>
      <c r="G29" s="368"/>
      <c r="H29" s="368"/>
      <c r="I29" s="368"/>
      <c r="J29" s="368"/>
      <c r="K29" s="368"/>
      <c r="L29" s="368"/>
    </row>
    <row r="30" spans="3:12" s="110" customFormat="1" ht="12.75" customHeight="1">
      <c r="C30" s="111"/>
      <c r="F30" s="368"/>
      <c r="G30" s="368"/>
      <c r="H30" s="368"/>
      <c r="I30" s="368"/>
      <c r="J30" s="368"/>
      <c r="K30" s="368"/>
      <c r="L30" s="368"/>
    </row>
    <row r="31" spans="3:12" s="110" customFormat="1" ht="12.75">
      <c r="C31" s="111"/>
      <c r="F31" s="368"/>
      <c r="G31" s="368"/>
      <c r="H31" s="368"/>
      <c r="I31" s="368"/>
      <c r="J31" s="368"/>
      <c r="K31" s="368"/>
      <c r="L31" s="368"/>
    </row>
    <row r="32" s="110" customFormat="1" ht="12.75">
      <c r="C32" s="111"/>
    </row>
    <row r="33" spans="3:12" s="110" customFormat="1" ht="12.75">
      <c r="C33" s="113"/>
      <c r="E33" s="369" t="s">
        <v>115</v>
      </c>
      <c r="F33" s="370"/>
      <c r="G33" s="370"/>
      <c r="H33" s="370"/>
      <c r="I33" s="370"/>
      <c r="J33" s="370"/>
      <c r="K33" s="370"/>
      <c r="L33" s="370"/>
    </row>
    <row r="34" s="110" customFormat="1" ht="12.75">
      <c r="C34" s="111"/>
    </row>
    <row r="35" spans="3:12" s="110" customFormat="1" ht="12.75">
      <c r="C35" s="111"/>
      <c r="F35" s="335" t="s">
        <v>203</v>
      </c>
      <c r="G35" s="396"/>
      <c r="H35" s="396"/>
      <c r="I35" s="396"/>
      <c r="J35" s="396"/>
      <c r="K35" s="396"/>
      <c r="L35" s="396"/>
    </row>
    <row r="36" spans="3:12" s="110" customFormat="1" ht="12.75">
      <c r="C36" s="111"/>
      <c r="F36" s="396"/>
      <c r="G36" s="396"/>
      <c r="H36" s="396"/>
      <c r="I36" s="396"/>
      <c r="J36" s="396"/>
      <c r="K36" s="396"/>
      <c r="L36" s="396"/>
    </row>
    <row r="37" spans="3:12" s="110" customFormat="1" ht="12.75">
      <c r="C37" s="111"/>
      <c r="F37" s="339" t="s">
        <v>102</v>
      </c>
      <c r="G37" s="371"/>
      <c r="H37" s="371"/>
      <c r="I37" s="371"/>
      <c r="J37" s="371"/>
      <c r="K37" s="371"/>
      <c r="L37" s="371"/>
    </row>
    <row r="38" spans="3:12" s="110" customFormat="1" ht="12.75">
      <c r="C38" s="111"/>
      <c r="F38" s="371"/>
      <c r="G38" s="371"/>
      <c r="H38" s="371"/>
      <c r="I38" s="371"/>
      <c r="J38" s="371"/>
      <c r="K38" s="371"/>
      <c r="L38" s="371"/>
    </row>
    <row r="39" spans="3:6" s="110" customFormat="1" ht="12.75">
      <c r="C39" s="111"/>
      <c r="F39" s="112" t="s">
        <v>202</v>
      </c>
    </row>
    <row r="40" s="110" customFormat="1" ht="12.75">
      <c r="C40" s="111"/>
    </row>
    <row r="41" spans="3:12" s="110" customFormat="1" ht="12.75">
      <c r="C41" s="111"/>
      <c r="E41" s="305" t="s">
        <v>151</v>
      </c>
      <c r="F41" s="306"/>
      <c r="G41" s="306"/>
      <c r="H41" s="306"/>
      <c r="I41" s="306"/>
      <c r="J41" s="306"/>
      <c r="K41" s="306"/>
      <c r="L41" s="306"/>
    </row>
    <row r="42" spans="3:12" s="110" customFormat="1" ht="12.75">
      <c r="C42" s="111"/>
      <c r="E42" s="306"/>
      <c r="F42" s="306"/>
      <c r="G42" s="306"/>
      <c r="H42" s="306"/>
      <c r="I42" s="306"/>
      <c r="J42" s="306"/>
      <c r="K42" s="306"/>
      <c r="L42" s="306"/>
    </row>
    <row r="43" spans="3:12" s="110" customFormat="1" ht="12.75">
      <c r="C43" s="111"/>
      <c r="E43" s="306"/>
      <c r="F43" s="306"/>
      <c r="G43" s="306"/>
      <c r="H43" s="306"/>
      <c r="I43" s="306"/>
      <c r="J43" s="306"/>
      <c r="K43" s="306"/>
      <c r="L43" s="306"/>
    </row>
    <row r="44" spans="3:12" s="110" customFormat="1" ht="12.75">
      <c r="C44" s="111"/>
      <c r="E44" s="306"/>
      <c r="F44" s="306"/>
      <c r="G44" s="306"/>
      <c r="H44" s="306"/>
      <c r="I44" s="306"/>
      <c r="J44" s="306"/>
      <c r="K44" s="306"/>
      <c r="L44" s="306"/>
    </row>
    <row r="45" spans="3:12" s="110" customFormat="1" ht="12.75">
      <c r="C45" s="111"/>
      <c r="E45" s="114"/>
      <c r="F45" s="114"/>
      <c r="G45" s="114"/>
      <c r="H45" s="114"/>
      <c r="I45" s="114"/>
      <c r="J45" s="114"/>
      <c r="K45" s="114"/>
      <c r="L45" s="114"/>
    </row>
    <row r="46" spans="2:12" s="110" customFormat="1" ht="12.75">
      <c r="B46" s="20"/>
      <c r="C46" s="20"/>
      <c r="D46" s="20"/>
      <c r="E46" s="132"/>
      <c r="F46" s="132"/>
      <c r="G46" s="132"/>
      <c r="H46" s="132"/>
      <c r="I46" s="132"/>
      <c r="J46" s="132"/>
      <c r="K46" s="132"/>
      <c r="L46" s="132"/>
    </row>
    <row r="47" spans="2:10" s="110" customFormat="1" ht="12.75">
      <c r="B47" s="117" t="s">
        <v>106</v>
      </c>
      <c r="C47" s="111"/>
      <c r="I47" s="116"/>
      <c r="J47" s="117"/>
    </row>
    <row r="48" spans="2:6" s="110" customFormat="1" ht="12.75">
      <c r="B48" s="111"/>
      <c r="C48" s="111"/>
      <c r="F48" s="112" t="s">
        <v>152</v>
      </c>
    </row>
    <row r="49" s="110" customFormat="1" ht="12.75">
      <c r="B49" s="118"/>
    </row>
    <row r="50" s="110" customFormat="1" ht="12.75">
      <c r="F50" s="390" t="s">
        <v>138</v>
      </c>
    </row>
    <row r="51" s="110" customFormat="1" ht="12.75">
      <c r="F51" s="391"/>
    </row>
    <row r="52" s="110" customFormat="1" ht="12.75">
      <c r="J52" s="119"/>
    </row>
    <row r="53" s="110" customFormat="1" ht="12.75"/>
    <row r="54" spans="2:3" s="110" customFormat="1" ht="12.75">
      <c r="B54" s="120"/>
      <c r="C54" s="121"/>
    </row>
    <row r="55" spans="2:3" s="110" customFormat="1" ht="12.75">
      <c r="B55" s="121"/>
      <c r="C55" s="121"/>
    </row>
    <row r="56" s="110" customFormat="1" ht="12.75"/>
    <row r="57" spans="8:9" s="110" customFormat="1" ht="12.75" customHeight="1">
      <c r="H57" s="122"/>
      <c r="I57" s="122"/>
    </row>
    <row r="58" spans="8:9" s="110" customFormat="1" ht="12.75">
      <c r="H58" s="335" t="s">
        <v>139</v>
      </c>
      <c r="I58" s="336"/>
    </row>
    <row r="59" spans="8:11" s="110" customFormat="1" ht="12.75">
      <c r="H59" s="336"/>
      <c r="I59" s="336"/>
      <c r="K59" s="112" t="s">
        <v>153</v>
      </c>
    </row>
    <row r="60" s="110" customFormat="1" ht="12.75">
      <c r="K60" s="112"/>
    </row>
    <row r="61" s="110" customFormat="1" ht="12.75">
      <c r="K61" s="112"/>
    </row>
    <row r="62" s="110" customFormat="1" ht="12.75"/>
    <row r="63" s="110" customFormat="1" ht="12.75">
      <c r="B63" s="112" t="s">
        <v>9</v>
      </c>
    </row>
    <row r="64" s="110" customFormat="1" ht="12" customHeight="1"/>
    <row r="65" spans="2:12" s="110" customFormat="1" ht="12.75">
      <c r="B65" s="372" t="s">
        <v>4</v>
      </c>
      <c r="C65" s="382"/>
      <c r="D65" s="383"/>
      <c r="F65" s="301" t="s">
        <v>195</v>
      </c>
      <c r="G65" s="302"/>
      <c r="H65" s="302"/>
      <c r="I65" s="302"/>
      <c r="J65" s="302"/>
      <c r="K65" s="302"/>
      <c r="L65" s="302"/>
    </row>
    <row r="66" spans="2:12" s="110" customFormat="1" ht="12.75">
      <c r="B66" s="384"/>
      <c r="C66" s="385"/>
      <c r="D66" s="386"/>
      <c r="F66" s="302"/>
      <c r="G66" s="302"/>
      <c r="H66" s="302"/>
      <c r="I66" s="302"/>
      <c r="J66" s="302"/>
      <c r="K66" s="302"/>
      <c r="L66" s="302"/>
    </row>
    <row r="67" spans="2:12" s="110" customFormat="1" ht="12.75">
      <c r="B67" s="387"/>
      <c r="C67" s="388"/>
      <c r="D67" s="389"/>
      <c r="F67" s="302"/>
      <c r="G67" s="302"/>
      <c r="H67" s="302"/>
      <c r="I67" s="302"/>
      <c r="J67" s="302"/>
      <c r="K67" s="302"/>
      <c r="L67" s="302"/>
    </row>
    <row r="68" spans="3:12" s="110" customFormat="1" ht="12.75">
      <c r="C68" s="115" t="s">
        <v>3</v>
      </c>
      <c r="F68" s="302"/>
      <c r="G68" s="302"/>
      <c r="H68" s="302"/>
      <c r="I68" s="302"/>
      <c r="J68" s="302"/>
      <c r="K68" s="302"/>
      <c r="L68" s="302"/>
    </row>
    <row r="69" spans="2:12" s="110" customFormat="1" ht="12.75">
      <c r="B69" s="372" t="s">
        <v>136</v>
      </c>
      <c r="C69" s="373"/>
      <c r="D69" s="374"/>
      <c r="F69" s="302"/>
      <c r="G69" s="302"/>
      <c r="H69" s="302"/>
      <c r="I69" s="302"/>
      <c r="J69" s="302"/>
      <c r="K69" s="302"/>
      <c r="L69" s="302"/>
    </row>
    <row r="70" spans="2:12" s="110" customFormat="1" ht="12.75">
      <c r="B70" s="375"/>
      <c r="C70" s="376"/>
      <c r="D70" s="377"/>
      <c r="F70" s="302"/>
      <c r="G70" s="302"/>
      <c r="H70" s="302"/>
      <c r="I70" s="302"/>
      <c r="J70" s="302"/>
      <c r="K70" s="302"/>
      <c r="L70" s="302"/>
    </row>
    <row r="71" spans="2:12" s="110" customFormat="1" ht="12.75">
      <c r="B71" s="378"/>
      <c r="C71" s="267"/>
      <c r="D71" s="379"/>
      <c r="F71" s="302"/>
      <c r="G71" s="302"/>
      <c r="H71" s="302"/>
      <c r="I71" s="302"/>
      <c r="J71" s="302"/>
      <c r="K71" s="302"/>
      <c r="L71" s="302"/>
    </row>
    <row r="72" spans="6:12" s="110" customFormat="1" ht="12.75">
      <c r="F72" s="302"/>
      <c r="G72" s="302"/>
      <c r="H72" s="302"/>
      <c r="I72" s="302"/>
      <c r="J72" s="302"/>
      <c r="K72" s="302"/>
      <c r="L72" s="302"/>
    </row>
    <row r="73" spans="6:12" s="110" customFormat="1" ht="12.75">
      <c r="F73" s="302"/>
      <c r="G73" s="302"/>
      <c r="H73" s="302"/>
      <c r="I73" s="302"/>
      <c r="J73" s="302"/>
      <c r="K73" s="302"/>
      <c r="L73" s="302"/>
    </row>
    <row r="74" spans="2:12" s="110" customFormat="1" ht="12.75">
      <c r="B74" s="380" t="s">
        <v>1</v>
      </c>
      <c r="C74" s="380"/>
      <c r="D74" s="380"/>
      <c r="F74" s="302"/>
      <c r="G74" s="302"/>
      <c r="H74" s="302"/>
      <c r="I74" s="302"/>
      <c r="J74" s="302"/>
      <c r="K74" s="302"/>
      <c r="L74" s="302"/>
    </row>
    <row r="75" spans="2:12" s="110" customFormat="1" ht="12.75">
      <c r="B75" s="380"/>
      <c r="C75" s="380"/>
      <c r="D75" s="380"/>
      <c r="F75" s="302"/>
      <c r="G75" s="302"/>
      <c r="H75" s="302"/>
      <c r="I75" s="302"/>
      <c r="J75" s="302"/>
      <c r="K75" s="302"/>
      <c r="L75" s="302"/>
    </row>
    <row r="76" spans="2:12" s="110" customFormat="1" ht="12.75">
      <c r="B76" s="380"/>
      <c r="C76" s="380"/>
      <c r="D76" s="380"/>
      <c r="F76" s="302"/>
      <c r="G76" s="302"/>
      <c r="H76" s="302"/>
      <c r="I76" s="302"/>
      <c r="J76" s="302"/>
      <c r="K76" s="302"/>
      <c r="L76" s="302"/>
    </row>
    <row r="77" spans="2:12" s="110" customFormat="1" ht="12.75">
      <c r="B77" s="380"/>
      <c r="C77" s="380"/>
      <c r="D77" s="380"/>
      <c r="F77" s="302"/>
      <c r="G77" s="302"/>
      <c r="H77" s="302"/>
      <c r="I77" s="302"/>
      <c r="J77" s="302"/>
      <c r="K77" s="302"/>
      <c r="L77" s="302"/>
    </row>
    <row r="78" spans="2:12" s="110" customFormat="1" ht="12.75">
      <c r="B78" s="381"/>
      <c r="C78" s="381"/>
      <c r="D78" s="381"/>
      <c r="F78" s="302"/>
      <c r="G78" s="302"/>
      <c r="H78" s="302"/>
      <c r="I78" s="302"/>
      <c r="J78" s="302"/>
      <c r="K78" s="302"/>
      <c r="L78" s="302"/>
    </row>
    <row r="79" spans="2:12" s="110" customFormat="1" ht="12.75">
      <c r="B79" s="381"/>
      <c r="C79" s="381"/>
      <c r="D79" s="381"/>
      <c r="F79" s="302"/>
      <c r="G79" s="302"/>
      <c r="H79" s="302"/>
      <c r="I79" s="302"/>
      <c r="J79" s="302"/>
      <c r="K79" s="302"/>
      <c r="L79" s="302"/>
    </row>
    <row r="80" spans="2:12" s="110" customFormat="1" ht="12.75">
      <c r="B80" s="207"/>
      <c r="C80" s="207"/>
      <c r="D80" s="207"/>
      <c r="F80" s="302"/>
      <c r="G80" s="302"/>
      <c r="H80" s="302"/>
      <c r="I80" s="302"/>
      <c r="J80" s="302"/>
      <c r="K80" s="302"/>
      <c r="L80" s="302"/>
    </row>
    <row r="81" spans="6:12" s="110" customFormat="1" ht="12.75">
      <c r="F81" s="303"/>
      <c r="G81" s="303"/>
      <c r="H81" s="303"/>
      <c r="I81" s="303"/>
      <c r="J81" s="303"/>
      <c r="K81" s="303"/>
      <c r="L81" s="303"/>
    </row>
    <row r="82" spans="2:12" s="110" customFormat="1" ht="12.75" customHeight="1">
      <c r="B82" s="123"/>
      <c r="C82" s="124"/>
      <c r="D82" s="124"/>
      <c r="F82" s="316" t="s">
        <v>154</v>
      </c>
      <c r="G82" s="207"/>
      <c r="H82" s="207"/>
      <c r="I82" s="207"/>
      <c r="J82" s="207"/>
      <c r="K82" s="207"/>
      <c r="L82" s="207"/>
    </row>
    <row r="83" spans="2:12" s="110" customFormat="1" ht="12.75">
      <c r="B83" s="317" t="s">
        <v>105</v>
      </c>
      <c r="C83" s="318"/>
      <c r="D83" s="319"/>
      <c r="F83" s="207"/>
      <c r="G83" s="207"/>
      <c r="H83" s="207"/>
      <c r="I83" s="207"/>
      <c r="J83" s="207"/>
      <c r="K83" s="207"/>
      <c r="L83" s="207"/>
    </row>
    <row r="84" spans="2:12" s="110" customFormat="1" ht="12.75">
      <c r="B84" s="320"/>
      <c r="C84" s="321"/>
      <c r="D84" s="322"/>
      <c r="F84" s="207"/>
      <c r="G84" s="207"/>
      <c r="H84" s="207"/>
      <c r="I84" s="207"/>
      <c r="J84" s="207"/>
      <c r="K84" s="207"/>
      <c r="L84" s="207"/>
    </row>
    <row r="85" spans="2:12" s="110" customFormat="1" ht="12.75">
      <c r="B85" s="323"/>
      <c r="C85" s="324"/>
      <c r="D85" s="325"/>
      <c r="F85" s="207"/>
      <c r="G85" s="207"/>
      <c r="H85" s="207"/>
      <c r="I85" s="207"/>
      <c r="J85" s="207"/>
      <c r="K85" s="207"/>
      <c r="L85" s="207"/>
    </row>
    <row r="86" spans="3:12" s="110" customFormat="1" ht="12.75">
      <c r="C86" s="19" t="s">
        <v>3</v>
      </c>
      <c r="F86" s="207"/>
      <c r="G86" s="207"/>
      <c r="H86" s="207"/>
      <c r="I86" s="207"/>
      <c r="J86" s="207"/>
      <c r="K86" s="207"/>
      <c r="L86" s="207"/>
    </row>
    <row r="87" spans="2:12" s="110" customFormat="1" ht="12.75">
      <c r="B87" s="317" t="s">
        <v>137</v>
      </c>
      <c r="C87" s="318"/>
      <c r="D87" s="319"/>
      <c r="F87" s="207"/>
      <c r="G87" s="207"/>
      <c r="H87" s="207"/>
      <c r="I87" s="207"/>
      <c r="J87" s="207"/>
      <c r="K87" s="207"/>
      <c r="L87" s="207"/>
    </row>
    <row r="88" spans="2:12" s="110" customFormat="1" ht="12.75">
      <c r="B88" s="320"/>
      <c r="C88" s="321"/>
      <c r="D88" s="322"/>
      <c r="F88" s="207"/>
      <c r="G88" s="207"/>
      <c r="H88" s="207"/>
      <c r="I88" s="207"/>
      <c r="J88" s="207"/>
      <c r="K88" s="207"/>
      <c r="L88" s="207"/>
    </row>
    <row r="89" spans="2:12" s="110" customFormat="1" ht="12.75">
      <c r="B89" s="323"/>
      <c r="C89" s="324"/>
      <c r="D89" s="325"/>
      <c r="F89" s="207"/>
      <c r="G89" s="207"/>
      <c r="H89" s="207"/>
      <c r="I89" s="207"/>
      <c r="J89" s="207"/>
      <c r="K89" s="207"/>
      <c r="L89" s="207"/>
    </row>
    <row r="90" spans="2:12" s="110" customFormat="1" ht="12.75">
      <c r="B90" s="132"/>
      <c r="C90" s="132"/>
      <c r="D90" s="132"/>
      <c r="F90" s="207"/>
      <c r="G90" s="207"/>
      <c r="H90" s="207"/>
      <c r="I90" s="207"/>
      <c r="J90" s="207"/>
      <c r="K90" s="207"/>
      <c r="L90" s="207"/>
    </row>
    <row r="91" spans="2:12" s="110" customFormat="1" ht="12.75">
      <c r="B91" s="132"/>
      <c r="C91" s="132"/>
      <c r="D91" s="132"/>
      <c r="F91" s="207"/>
      <c r="G91" s="207"/>
      <c r="H91" s="207"/>
      <c r="I91" s="207"/>
      <c r="J91" s="207"/>
      <c r="K91" s="207"/>
      <c r="L91" s="207"/>
    </row>
    <row r="92" spans="2:12" s="110" customFormat="1" ht="12.75">
      <c r="B92" s="132"/>
      <c r="C92" s="132"/>
      <c r="D92" s="132"/>
      <c r="F92" s="207"/>
      <c r="G92" s="207"/>
      <c r="H92" s="207"/>
      <c r="I92" s="207"/>
      <c r="J92" s="207"/>
      <c r="K92" s="207"/>
      <c r="L92" s="207"/>
    </row>
    <row r="93" s="110" customFormat="1" ht="12.75"/>
    <row r="94" spans="2:12" s="110" customFormat="1" ht="12.75" customHeight="1">
      <c r="B94" s="307" t="s">
        <v>145</v>
      </c>
      <c r="C94" s="308"/>
      <c r="D94" s="309"/>
      <c r="F94" s="301" t="s">
        <v>5</v>
      </c>
      <c r="G94" s="301"/>
      <c r="H94" s="301"/>
      <c r="I94" s="301"/>
      <c r="J94" s="301"/>
      <c r="K94" s="301"/>
      <c r="L94" s="301"/>
    </row>
    <row r="95" spans="2:12" s="110" customFormat="1" ht="12.75">
      <c r="B95" s="310"/>
      <c r="C95" s="311"/>
      <c r="D95" s="312"/>
      <c r="F95" s="301"/>
      <c r="G95" s="301"/>
      <c r="H95" s="301"/>
      <c r="I95" s="301"/>
      <c r="J95" s="301"/>
      <c r="K95" s="301"/>
      <c r="L95" s="301"/>
    </row>
    <row r="96" spans="2:12" s="110" customFormat="1" ht="12.75">
      <c r="B96" s="313"/>
      <c r="C96" s="314"/>
      <c r="D96" s="315"/>
      <c r="F96" s="301"/>
      <c r="G96" s="301"/>
      <c r="H96" s="301"/>
      <c r="I96" s="301"/>
      <c r="J96" s="301"/>
      <c r="K96" s="301"/>
      <c r="L96" s="301"/>
    </row>
    <row r="97" s="110" customFormat="1" ht="12.75">
      <c r="B97" s="125"/>
    </row>
    <row r="98" s="110" customFormat="1" ht="12.75"/>
    <row r="99" spans="2:12" s="110" customFormat="1" ht="12.75" customHeight="1">
      <c r="B99" s="307" t="s">
        <v>103</v>
      </c>
      <c r="C99" s="308"/>
      <c r="D99" s="309"/>
      <c r="F99" s="316" t="s">
        <v>104</v>
      </c>
      <c r="G99" s="316"/>
      <c r="H99" s="316"/>
      <c r="I99" s="316"/>
      <c r="J99" s="316"/>
      <c r="K99" s="316"/>
      <c r="L99" s="316"/>
    </row>
    <row r="100" spans="2:12" s="110" customFormat="1" ht="12.75">
      <c r="B100" s="310"/>
      <c r="C100" s="311"/>
      <c r="D100" s="312"/>
      <c r="F100" s="316"/>
      <c r="G100" s="316"/>
      <c r="H100" s="316"/>
      <c r="I100" s="316"/>
      <c r="J100" s="316"/>
      <c r="K100" s="316"/>
      <c r="L100" s="316"/>
    </row>
    <row r="101" spans="2:12" s="110" customFormat="1" ht="12.75">
      <c r="B101" s="313"/>
      <c r="C101" s="314"/>
      <c r="D101" s="315"/>
      <c r="F101" s="316"/>
      <c r="G101" s="316"/>
      <c r="H101" s="316"/>
      <c r="I101" s="316"/>
      <c r="J101" s="316"/>
      <c r="K101" s="316"/>
      <c r="L101" s="316"/>
    </row>
    <row r="102" s="110" customFormat="1" ht="12.75"/>
    <row r="103" s="110" customFormat="1" ht="12.75"/>
    <row r="104" s="110" customFormat="1" ht="12.75">
      <c r="B104" s="112" t="s">
        <v>107</v>
      </c>
    </row>
    <row r="105" spans="2:5" s="110" customFormat="1" ht="12.75">
      <c r="B105" s="112"/>
      <c r="E105" s="113" t="s">
        <v>8</v>
      </c>
    </row>
    <row r="106" s="110" customFormat="1" ht="12.75"/>
    <row r="107" spans="2:12" s="110" customFormat="1" ht="12.75" customHeight="1">
      <c r="B107" s="326" t="s">
        <v>108</v>
      </c>
      <c r="C107" s="327"/>
      <c r="D107" s="328"/>
      <c r="F107" s="316" t="s">
        <v>155</v>
      </c>
      <c r="G107" s="316"/>
      <c r="H107" s="316"/>
      <c r="I107" s="316"/>
      <c r="J107" s="316"/>
      <c r="K107" s="316"/>
      <c r="L107" s="316"/>
    </row>
    <row r="108" spans="2:12" s="110" customFormat="1" ht="12.75">
      <c r="B108" s="329"/>
      <c r="C108" s="330"/>
      <c r="D108" s="331"/>
      <c r="F108" s="316"/>
      <c r="G108" s="316"/>
      <c r="H108" s="316"/>
      <c r="I108" s="316"/>
      <c r="J108" s="316"/>
      <c r="K108" s="316"/>
      <c r="L108" s="316"/>
    </row>
    <row r="109" spans="2:12" s="110" customFormat="1" ht="12.75">
      <c r="B109" s="332"/>
      <c r="C109" s="333"/>
      <c r="D109" s="334"/>
      <c r="F109" s="316"/>
      <c r="G109" s="316"/>
      <c r="H109" s="316"/>
      <c r="I109" s="316"/>
      <c r="J109" s="316"/>
      <c r="K109" s="316"/>
      <c r="L109" s="316"/>
    </row>
    <row r="110" spans="2:12" s="110" customFormat="1" ht="12.75">
      <c r="B110" s="124"/>
      <c r="C110" s="124"/>
      <c r="D110" s="124"/>
      <c r="F110" s="126"/>
      <c r="G110" s="126"/>
      <c r="H110" s="126"/>
      <c r="I110" s="126"/>
      <c r="J110" s="126"/>
      <c r="K110" s="126"/>
      <c r="L110" s="126"/>
    </row>
    <row r="111" spans="6:12" s="110" customFormat="1" ht="12.75" customHeight="1">
      <c r="F111" s="337" t="s">
        <v>156</v>
      </c>
      <c r="G111" s="337"/>
      <c r="H111" s="337"/>
      <c r="I111" s="337"/>
      <c r="J111" s="337"/>
      <c r="K111" s="337"/>
      <c r="L111" s="337"/>
    </row>
    <row r="112" spans="2:12" s="110" customFormat="1" ht="12.75" customHeight="1">
      <c r="B112" s="326" t="s">
        <v>6</v>
      </c>
      <c r="C112" s="327"/>
      <c r="D112" s="328"/>
      <c r="F112" s="337"/>
      <c r="G112" s="337"/>
      <c r="H112" s="337"/>
      <c r="I112" s="337"/>
      <c r="J112" s="337"/>
      <c r="K112" s="337"/>
      <c r="L112" s="337"/>
    </row>
    <row r="113" spans="2:12" s="110" customFormat="1" ht="12.75">
      <c r="B113" s="329"/>
      <c r="C113" s="330"/>
      <c r="D113" s="331"/>
      <c r="F113" s="337"/>
      <c r="G113" s="337"/>
      <c r="H113" s="337"/>
      <c r="I113" s="337"/>
      <c r="J113" s="337"/>
      <c r="K113" s="337"/>
      <c r="L113" s="337"/>
    </row>
    <row r="114" spans="2:12" s="110" customFormat="1" ht="12.75">
      <c r="B114" s="332"/>
      <c r="C114" s="333"/>
      <c r="D114" s="334"/>
      <c r="F114" s="337"/>
      <c r="G114" s="337"/>
      <c r="H114" s="337"/>
      <c r="I114" s="337"/>
      <c r="J114" s="337"/>
      <c r="K114" s="337"/>
      <c r="L114" s="337"/>
    </row>
    <row r="115" spans="2:12" s="110" customFormat="1" ht="12.75">
      <c r="B115" s="124"/>
      <c r="C115" s="124"/>
      <c r="D115" s="124"/>
      <c r="F115" s="338" t="s">
        <v>157</v>
      </c>
      <c r="G115" s="337"/>
      <c r="H115" s="337"/>
      <c r="I115" s="337"/>
      <c r="J115" s="337"/>
      <c r="K115" s="337"/>
      <c r="L115" s="337"/>
    </row>
    <row r="116" spans="2:12" s="110" customFormat="1" ht="12.75">
      <c r="B116" s="124"/>
      <c r="C116" s="124"/>
      <c r="D116" s="124"/>
      <c r="F116" s="338"/>
      <c r="G116" s="337"/>
      <c r="H116" s="337"/>
      <c r="I116" s="337"/>
      <c r="J116" s="337"/>
      <c r="K116" s="337"/>
      <c r="L116" s="337"/>
    </row>
    <row r="117" spans="2:12" s="110" customFormat="1" ht="12.75">
      <c r="B117" s="326" t="s">
        <v>7</v>
      </c>
      <c r="C117" s="327"/>
      <c r="D117" s="328"/>
      <c r="F117" s="337"/>
      <c r="G117" s="337"/>
      <c r="H117" s="337"/>
      <c r="I117" s="337"/>
      <c r="J117" s="337"/>
      <c r="K117" s="337"/>
      <c r="L117" s="337"/>
    </row>
    <row r="118" spans="2:12" s="110" customFormat="1" ht="12.75">
      <c r="B118" s="329"/>
      <c r="C118" s="330"/>
      <c r="D118" s="331"/>
      <c r="F118" s="337"/>
      <c r="G118" s="337"/>
      <c r="H118" s="337"/>
      <c r="I118" s="337"/>
      <c r="J118" s="337"/>
      <c r="K118" s="337"/>
      <c r="L118" s="337"/>
    </row>
    <row r="119" spans="2:12" s="110" customFormat="1" ht="12.75">
      <c r="B119" s="332"/>
      <c r="C119" s="333"/>
      <c r="D119" s="334"/>
      <c r="F119" s="337"/>
      <c r="G119" s="337"/>
      <c r="H119" s="337"/>
      <c r="I119" s="337"/>
      <c r="J119" s="337"/>
      <c r="K119" s="337"/>
      <c r="L119" s="337"/>
    </row>
    <row r="120" spans="2:12" s="110" customFormat="1" ht="12.75">
      <c r="B120" s="124"/>
      <c r="C120" s="124"/>
      <c r="D120" s="124"/>
      <c r="F120" s="127"/>
      <c r="G120" s="127"/>
      <c r="H120" s="127"/>
      <c r="I120" s="127"/>
      <c r="J120" s="127"/>
      <c r="K120" s="127"/>
      <c r="L120" s="127"/>
    </row>
    <row r="121" spans="6:13" s="110" customFormat="1" ht="12.75" customHeight="1">
      <c r="F121" s="337" t="s">
        <v>158</v>
      </c>
      <c r="G121" s="337"/>
      <c r="H121" s="337"/>
      <c r="I121" s="337"/>
      <c r="J121" s="337"/>
      <c r="K121" s="337"/>
      <c r="L121" s="337"/>
      <c r="M121" s="207"/>
    </row>
    <row r="122" spans="2:13" s="110" customFormat="1" ht="12.75">
      <c r="B122" s="326" t="s">
        <v>147</v>
      </c>
      <c r="C122" s="327"/>
      <c r="D122" s="328"/>
      <c r="F122" s="337"/>
      <c r="G122" s="337"/>
      <c r="H122" s="337"/>
      <c r="I122" s="337"/>
      <c r="J122" s="337"/>
      <c r="K122" s="337"/>
      <c r="L122" s="337"/>
      <c r="M122" s="207"/>
    </row>
    <row r="123" spans="2:13" s="110" customFormat="1" ht="12.75">
      <c r="B123" s="329"/>
      <c r="C123" s="330"/>
      <c r="D123" s="331"/>
      <c r="F123" s="337"/>
      <c r="G123" s="337"/>
      <c r="H123" s="337"/>
      <c r="I123" s="337"/>
      <c r="J123" s="337"/>
      <c r="K123" s="337"/>
      <c r="L123" s="337"/>
      <c r="M123" s="207"/>
    </row>
    <row r="124" spans="2:13" s="110" customFormat="1" ht="12.75">
      <c r="B124" s="332"/>
      <c r="C124" s="333"/>
      <c r="D124" s="334"/>
      <c r="F124" s="337"/>
      <c r="G124" s="337"/>
      <c r="H124" s="337"/>
      <c r="I124" s="337"/>
      <c r="J124" s="337"/>
      <c r="K124" s="337"/>
      <c r="L124" s="337"/>
      <c r="M124" s="207"/>
    </row>
    <row r="125" spans="6:13" s="110" customFormat="1" ht="12.75">
      <c r="F125" s="337"/>
      <c r="G125" s="337"/>
      <c r="H125" s="337"/>
      <c r="I125" s="337"/>
      <c r="J125" s="337"/>
      <c r="K125" s="337"/>
      <c r="L125" s="337"/>
      <c r="M125" s="207"/>
    </row>
    <row r="126" spans="6:13" s="110" customFormat="1" ht="12.75" customHeight="1">
      <c r="F126" s="337" t="s">
        <v>190</v>
      </c>
      <c r="G126" s="337"/>
      <c r="H126" s="337"/>
      <c r="I126" s="337"/>
      <c r="J126" s="337"/>
      <c r="K126" s="337"/>
      <c r="L126" s="337"/>
      <c r="M126" s="337"/>
    </row>
    <row r="127" spans="2:13" s="110" customFormat="1" ht="12.75">
      <c r="B127" s="326" t="s">
        <v>113</v>
      </c>
      <c r="C127" s="327"/>
      <c r="D127" s="328"/>
      <c r="F127" s="337"/>
      <c r="G127" s="337"/>
      <c r="H127" s="337"/>
      <c r="I127" s="337"/>
      <c r="J127" s="337"/>
      <c r="K127" s="337"/>
      <c r="L127" s="337"/>
      <c r="M127" s="337"/>
    </row>
    <row r="128" spans="2:13" s="110" customFormat="1" ht="12.75">
      <c r="B128" s="329"/>
      <c r="C128" s="330"/>
      <c r="D128" s="331"/>
      <c r="F128" s="337"/>
      <c r="G128" s="337"/>
      <c r="H128" s="337"/>
      <c r="I128" s="337"/>
      <c r="J128" s="337"/>
      <c r="K128" s="337"/>
      <c r="L128" s="337"/>
      <c r="M128" s="337"/>
    </row>
    <row r="129" spans="2:13" s="110" customFormat="1" ht="12.75">
      <c r="B129" s="332"/>
      <c r="C129" s="333"/>
      <c r="D129" s="334"/>
      <c r="F129" s="337"/>
      <c r="G129" s="337"/>
      <c r="H129" s="337"/>
      <c r="I129" s="337"/>
      <c r="J129" s="337"/>
      <c r="K129" s="337"/>
      <c r="L129" s="337"/>
      <c r="M129" s="337"/>
    </row>
    <row r="130" spans="6:13" s="110" customFormat="1" ht="12.75">
      <c r="F130" s="337"/>
      <c r="G130" s="337"/>
      <c r="H130" s="337"/>
      <c r="I130" s="337"/>
      <c r="J130" s="337"/>
      <c r="K130" s="337"/>
      <c r="L130" s="337"/>
      <c r="M130" s="337"/>
    </row>
    <row r="131" spans="6:13" s="110" customFormat="1" ht="12.75">
      <c r="F131" s="337"/>
      <c r="G131" s="337"/>
      <c r="H131" s="337"/>
      <c r="I131" s="337"/>
      <c r="J131" s="337"/>
      <c r="K131" s="337"/>
      <c r="L131" s="337"/>
      <c r="M131" s="337"/>
    </row>
    <row r="132" spans="6:13" s="110" customFormat="1" ht="12.75">
      <c r="F132" s="337"/>
      <c r="G132" s="337"/>
      <c r="H132" s="337"/>
      <c r="I132" s="337"/>
      <c r="J132" s="337"/>
      <c r="K132" s="337"/>
      <c r="L132" s="337"/>
      <c r="M132" s="337"/>
    </row>
    <row r="133" s="110" customFormat="1" ht="12.75">
      <c r="E133" s="113" t="s">
        <v>114</v>
      </c>
    </row>
    <row r="134" spans="5:14" s="110" customFormat="1" ht="12.75">
      <c r="E134" s="113"/>
      <c r="F134" s="337" t="s">
        <v>181</v>
      </c>
      <c r="G134" s="367"/>
      <c r="H134" s="367"/>
      <c r="I134" s="367"/>
      <c r="J134" s="367"/>
      <c r="K134" s="367"/>
      <c r="L134" s="367"/>
      <c r="M134" s="367"/>
      <c r="N134" s="367"/>
    </row>
    <row r="135" spans="2:14" s="110" customFormat="1" ht="12.75" customHeight="1">
      <c r="B135" s="326" t="s">
        <v>146</v>
      </c>
      <c r="C135" s="359"/>
      <c r="D135" s="360"/>
      <c r="F135" s="367"/>
      <c r="G135" s="367"/>
      <c r="H135" s="367"/>
      <c r="I135" s="367"/>
      <c r="J135" s="367"/>
      <c r="K135" s="367"/>
      <c r="L135" s="367"/>
      <c r="M135" s="367"/>
      <c r="N135" s="367"/>
    </row>
    <row r="136" spans="2:14" s="110" customFormat="1" ht="12.75" customHeight="1">
      <c r="B136" s="361"/>
      <c r="C136" s="362"/>
      <c r="D136" s="363"/>
      <c r="F136" s="367"/>
      <c r="G136" s="367"/>
      <c r="H136" s="367"/>
      <c r="I136" s="367"/>
      <c r="J136" s="367"/>
      <c r="K136" s="367"/>
      <c r="L136" s="367"/>
      <c r="M136" s="367"/>
      <c r="N136" s="367"/>
    </row>
    <row r="137" spans="2:14" s="110" customFormat="1" ht="12.75">
      <c r="B137" s="361"/>
      <c r="C137" s="362"/>
      <c r="D137" s="363"/>
      <c r="F137" s="367"/>
      <c r="G137" s="367"/>
      <c r="H137" s="367"/>
      <c r="I137" s="367"/>
      <c r="J137" s="367"/>
      <c r="K137" s="367"/>
      <c r="L137" s="367"/>
      <c r="M137" s="367"/>
      <c r="N137" s="367"/>
    </row>
    <row r="138" spans="2:14" s="110" customFormat="1" ht="12.75">
      <c r="B138" s="361"/>
      <c r="C138" s="362"/>
      <c r="D138" s="363"/>
      <c r="F138" s="367"/>
      <c r="G138" s="367"/>
      <c r="H138" s="367"/>
      <c r="I138" s="367"/>
      <c r="J138" s="367"/>
      <c r="K138" s="367"/>
      <c r="L138" s="367"/>
      <c r="M138" s="367"/>
      <c r="N138" s="367"/>
    </row>
    <row r="139" spans="2:14" s="110" customFormat="1" ht="12.75">
      <c r="B139" s="361"/>
      <c r="C139" s="362"/>
      <c r="D139" s="363"/>
      <c r="F139" s="367"/>
      <c r="G139" s="367"/>
      <c r="H139" s="367"/>
      <c r="I139" s="367"/>
      <c r="J139" s="367"/>
      <c r="K139" s="367"/>
      <c r="L139" s="367"/>
      <c r="M139" s="367"/>
      <c r="N139" s="367"/>
    </row>
    <row r="140" spans="2:22" s="110" customFormat="1" ht="12.75" customHeight="1">
      <c r="B140" s="364"/>
      <c r="C140" s="365"/>
      <c r="D140" s="366"/>
      <c r="F140" s="367"/>
      <c r="G140" s="367"/>
      <c r="H140" s="367"/>
      <c r="I140" s="367"/>
      <c r="J140" s="367"/>
      <c r="K140" s="367"/>
      <c r="L140" s="367"/>
      <c r="M140" s="367"/>
      <c r="N140" s="367"/>
      <c r="O140" s="127"/>
      <c r="P140" s="127"/>
      <c r="Q140" s="127"/>
      <c r="R140" s="127"/>
      <c r="S140" s="127"/>
      <c r="T140" s="127"/>
      <c r="U140" s="127"/>
      <c r="V140" s="127"/>
    </row>
    <row r="141" spans="6:22" s="110" customFormat="1" ht="12.75">
      <c r="F141" s="367"/>
      <c r="G141" s="367"/>
      <c r="H141" s="367"/>
      <c r="I141" s="367"/>
      <c r="J141" s="367"/>
      <c r="K141" s="367"/>
      <c r="L141" s="367"/>
      <c r="M141" s="367"/>
      <c r="N141" s="367"/>
      <c r="O141" s="127"/>
      <c r="P141" s="127"/>
      <c r="Q141" s="127"/>
      <c r="R141" s="127"/>
      <c r="S141" s="127"/>
      <c r="T141" s="127"/>
      <c r="U141" s="127"/>
      <c r="V141" s="127"/>
    </row>
    <row r="142" spans="2:22" s="110" customFormat="1" ht="12.75">
      <c r="B142" s="326" t="s">
        <v>46</v>
      </c>
      <c r="C142" s="327"/>
      <c r="D142" s="328"/>
      <c r="F142" s="367"/>
      <c r="G142" s="367"/>
      <c r="H142" s="367"/>
      <c r="I142" s="367"/>
      <c r="J142" s="367"/>
      <c r="K142" s="367"/>
      <c r="L142" s="367"/>
      <c r="M142" s="367"/>
      <c r="N142" s="367"/>
      <c r="O142" s="127"/>
      <c r="P142" s="127"/>
      <c r="Q142" s="127"/>
      <c r="R142" s="127"/>
      <c r="S142" s="127"/>
      <c r="T142" s="127"/>
      <c r="U142" s="127"/>
      <c r="V142" s="127"/>
    </row>
    <row r="143" spans="2:22" s="110" customFormat="1" ht="12.75">
      <c r="B143" s="329"/>
      <c r="C143" s="330"/>
      <c r="D143" s="331"/>
      <c r="F143" s="367"/>
      <c r="G143" s="367"/>
      <c r="H143" s="367"/>
      <c r="I143" s="367"/>
      <c r="J143" s="367"/>
      <c r="K143" s="367"/>
      <c r="L143" s="367"/>
      <c r="M143" s="367"/>
      <c r="N143" s="367"/>
      <c r="O143" s="127"/>
      <c r="P143" s="127"/>
      <c r="Q143" s="127"/>
      <c r="R143" s="127"/>
      <c r="S143" s="127"/>
      <c r="T143" s="127"/>
      <c r="U143" s="127"/>
      <c r="V143" s="127"/>
    </row>
    <row r="144" spans="2:22" s="110" customFormat="1" ht="12.75">
      <c r="B144" s="332"/>
      <c r="C144" s="333"/>
      <c r="D144" s="334"/>
      <c r="F144" s="367"/>
      <c r="G144" s="367"/>
      <c r="H144" s="367"/>
      <c r="I144" s="367"/>
      <c r="J144" s="367"/>
      <c r="K144" s="367"/>
      <c r="L144" s="367"/>
      <c r="M144" s="367"/>
      <c r="N144" s="367"/>
      <c r="O144" s="127"/>
      <c r="P144" s="127"/>
      <c r="Q144" s="127"/>
      <c r="R144" s="127"/>
      <c r="S144" s="127"/>
      <c r="T144" s="127"/>
      <c r="U144" s="127"/>
      <c r="V144" s="127"/>
    </row>
    <row r="145" spans="6:14" s="110" customFormat="1" ht="12.75">
      <c r="F145" s="367"/>
      <c r="G145" s="367"/>
      <c r="H145" s="367"/>
      <c r="I145" s="367"/>
      <c r="J145" s="367"/>
      <c r="K145" s="367"/>
      <c r="L145" s="367"/>
      <c r="M145" s="367"/>
      <c r="N145" s="367"/>
    </row>
    <row r="146" spans="5:12" s="110" customFormat="1" ht="12.75" customHeight="1">
      <c r="E146" s="305" t="s">
        <v>172</v>
      </c>
      <c r="F146" s="305"/>
      <c r="G146" s="305"/>
      <c r="H146" s="305"/>
      <c r="I146" s="305"/>
      <c r="J146" s="305"/>
      <c r="K146" s="305"/>
      <c r="L146" s="305"/>
    </row>
    <row r="147" spans="5:12" s="110" customFormat="1" ht="12.75">
      <c r="E147" s="305"/>
      <c r="F147" s="305"/>
      <c r="G147" s="305"/>
      <c r="H147" s="305"/>
      <c r="I147" s="305"/>
      <c r="J147" s="305"/>
      <c r="K147" s="305"/>
      <c r="L147" s="305"/>
    </row>
    <row r="148" s="110" customFormat="1" ht="12.75"/>
    <row r="149" s="110" customFormat="1" ht="12.75"/>
    <row r="150" s="110" customFormat="1" ht="12.75">
      <c r="B150" s="112" t="s">
        <v>10</v>
      </c>
    </row>
    <row r="151" s="110" customFormat="1" ht="12.75"/>
    <row r="152" spans="2:12" s="110" customFormat="1" ht="12.75">
      <c r="B152" s="124"/>
      <c r="C152" s="124"/>
      <c r="D152" s="124"/>
      <c r="F152" s="143"/>
      <c r="G152" s="143"/>
      <c r="H152" s="143"/>
      <c r="I152" s="143"/>
      <c r="J152" s="143"/>
      <c r="K152" s="143"/>
      <c r="L152" s="143"/>
    </row>
    <row r="153" spans="2:12" s="110" customFormat="1" ht="12.75" customHeight="1">
      <c r="B153" s="340" t="s">
        <v>196</v>
      </c>
      <c r="C153" s="341"/>
      <c r="D153" s="342"/>
      <c r="F153" s="349" t="s">
        <v>197</v>
      </c>
      <c r="G153" s="349"/>
      <c r="H153" s="349"/>
      <c r="I153" s="349"/>
      <c r="J153" s="349"/>
      <c r="K153" s="349"/>
      <c r="L153" s="349"/>
    </row>
    <row r="154" spans="2:12" s="110" customFormat="1" ht="12.75">
      <c r="B154" s="343"/>
      <c r="C154" s="344"/>
      <c r="D154" s="345"/>
      <c r="F154" s="349"/>
      <c r="G154" s="349"/>
      <c r="H154" s="349"/>
      <c r="I154" s="349"/>
      <c r="J154" s="349"/>
      <c r="K154" s="349"/>
      <c r="L154" s="349"/>
    </row>
    <row r="155" spans="2:12" s="110" customFormat="1" ht="12.75">
      <c r="B155" s="346"/>
      <c r="C155" s="347"/>
      <c r="D155" s="348"/>
      <c r="F155" s="349"/>
      <c r="G155" s="349"/>
      <c r="H155" s="349"/>
      <c r="I155" s="349"/>
      <c r="J155" s="349"/>
      <c r="K155" s="349"/>
      <c r="L155" s="349"/>
    </row>
    <row r="156" s="110" customFormat="1" ht="12.75"/>
    <row r="157" spans="2:12" s="110" customFormat="1" ht="12.75" customHeight="1">
      <c r="B157" s="340" t="s">
        <v>173</v>
      </c>
      <c r="C157" s="341"/>
      <c r="D157" s="342"/>
      <c r="F157" s="349" t="s">
        <v>198</v>
      </c>
      <c r="G157" s="349"/>
      <c r="H157" s="349"/>
      <c r="I157" s="349"/>
      <c r="J157" s="349"/>
      <c r="K157" s="349"/>
      <c r="L157" s="349"/>
    </row>
    <row r="158" spans="2:12" s="110" customFormat="1" ht="12.75">
      <c r="B158" s="343"/>
      <c r="C158" s="344"/>
      <c r="D158" s="345"/>
      <c r="F158" s="349"/>
      <c r="G158" s="349"/>
      <c r="H158" s="349"/>
      <c r="I158" s="349"/>
      <c r="J158" s="349"/>
      <c r="K158" s="349"/>
      <c r="L158" s="349"/>
    </row>
    <row r="159" spans="2:12" s="110" customFormat="1" ht="12.75">
      <c r="B159" s="346"/>
      <c r="C159" s="347"/>
      <c r="D159" s="348"/>
      <c r="F159" s="349"/>
      <c r="G159" s="349"/>
      <c r="H159" s="349"/>
      <c r="I159" s="349"/>
      <c r="J159" s="349"/>
      <c r="K159" s="349"/>
      <c r="L159" s="349"/>
    </row>
    <row r="160" s="110" customFormat="1" ht="13.5" customHeight="1"/>
    <row r="161" spans="2:12" s="110" customFormat="1" ht="12.75" customHeight="1">
      <c r="B161" s="340" t="s">
        <v>193</v>
      </c>
      <c r="C161" s="341"/>
      <c r="D161" s="342"/>
      <c r="F161" s="339" t="s">
        <v>0</v>
      </c>
      <c r="G161" s="339"/>
      <c r="H161" s="339"/>
      <c r="I161" s="339"/>
      <c r="J161" s="339"/>
      <c r="K161" s="339"/>
      <c r="L161" s="339"/>
    </row>
    <row r="162" spans="2:12" s="110" customFormat="1" ht="12.75">
      <c r="B162" s="343"/>
      <c r="C162" s="344"/>
      <c r="D162" s="345"/>
      <c r="F162" s="339"/>
      <c r="G162" s="339"/>
      <c r="H162" s="339"/>
      <c r="I162" s="339"/>
      <c r="J162" s="339"/>
      <c r="K162" s="339"/>
      <c r="L162" s="339"/>
    </row>
    <row r="163" spans="2:12" s="110" customFormat="1" ht="12.75">
      <c r="B163" s="346"/>
      <c r="C163" s="347"/>
      <c r="D163" s="348"/>
      <c r="F163" s="339"/>
      <c r="G163" s="339"/>
      <c r="H163" s="339"/>
      <c r="I163" s="339"/>
      <c r="J163" s="339"/>
      <c r="K163" s="339"/>
      <c r="L163" s="339"/>
    </row>
    <row r="164" s="110" customFormat="1" ht="12.75"/>
    <row r="165" spans="2:12" ht="12.75">
      <c r="B165" s="350" t="s">
        <v>188</v>
      </c>
      <c r="C165" s="351"/>
      <c r="D165" s="352"/>
      <c r="F165" s="304" t="s">
        <v>189</v>
      </c>
      <c r="G165" s="304"/>
      <c r="H165" s="304"/>
      <c r="I165" s="304"/>
      <c r="J165" s="304"/>
      <c r="K165" s="304"/>
      <c r="L165" s="304"/>
    </row>
    <row r="166" spans="2:12" ht="12.75">
      <c r="B166" s="353"/>
      <c r="C166" s="354"/>
      <c r="D166" s="355"/>
      <c r="F166" s="304"/>
      <c r="G166" s="304"/>
      <c r="H166" s="304"/>
      <c r="I166" s="304"/>
      <c r="J166" s="304"/>
      <c r="K166" s="304"/>
      <c r="L166" s="304"/>
    </row>
    <row r="167" spans="2:12" ht="12.75">
      <c r="B167" s="356"/>
      <c r="C167" s="357"/>
      <c r="D167" s="358"/>
      <c r="F167" s="304"/>
      <c r="G167" s="304"/>
      <c r="H167" s="304"/>
      <c r="I167" s="304"/>
      <c r="J167" s="304"/>
      <c r="K167" s="304"/>
      <c r="L167" s="304"/>
    </row>
    <row r="168" s="110" customFormat="1" ht="12.75"/>
    <row r="169" spans="2:12" s="110" customFormat="1" ht="12.75" customHeight="1">
      <c r="B169" s="340" t="s">
        <v>201</v>
      </c>
      <c r="C169" s="341"/>
      <c r="D169" s="342"/>
      <c r="F169" s="339" t="s">
        <v>199</v>
      </c>
      <c r="G169" s="339"/>
      <c r="H169" s="339"/>
      <c r="I169" s="339"/>
      <c r="J169" s="339"/>
      <c r="K169" s="339"/>
      <c r="L169" s="339"/>
    </row>
    <row r="170" spans="2:12" s="110" customFormat="1" ht="12.75">
      <c r="B170" s="343"/>
      <c r="C170" s="344"/>
      <c r="D170" s="345"/>
      <c r="F170" s="339"/>
      <c r="G170" s="339"/>
      <c r="H170" s="339"/>
      <c r="I170" s="339"/>
      <c r="J170" s="339"/>
      <c r="K170" s="339"/>
      <c r="L170" s="339"/>
    </row>
    <row r="171" spans="2:12" s="110" customFormat="1" ht="12.75">
      <c r="B171" s="346"/>
      <c r="C171" s="347"/>
      <c r="D171" s="348"/>
      <c r="F171" s="339"/>
      <c r="G171" s="339"/>
      <c r="H171" s="339"/>
      <c r="I171" s="339"/>
      <c r="J171" s="339"/>
      <c r="K171" s="339"/>
      <c r="L171" s="339"/>
    </row>
    <row r="172" s="110" customFormat="1" ht="12.75"/>
    <row r="173" s="110" customFormat="1" ht="12.75"/>
    <row r="174" s="110" customFormat="1" ht="12.75"/>
    <row r="175" s="110" customFormat="1" ht="12.75"/>
    <row r="176" s="110" customFormat="1" ht="12.75"/>
    <row r="177" s="110" customFormat="1" ht="12.75"/>
    <row r="178" s="110" customFormat="1" ht="12.75"/>
    <row r="179" s="110" customFormat="1" ht="12.75"/>
    <row r="180" s="110" customFormat="1" ht="12.75"/>
    <row r="181" s="110" customFormat="1" ht="12.75"/>
    <row r="182" s="110" customFormat="1" ht="12.75"/>
    <row r="183" s="110" customFormat="1" ht="12.75"/>
    <row r="184" s="110" customFormat="1" ht="12.75"/>
    <row r="185" s="110" customFormat="1" ht="12.75"/>
    <row r="186" s="110" customFormat="1" ht="12.75"/>
    <row r="187" s="110" customFormat="1" ht="12.75"/>
    <row r="188" s="110" customFormat="1" ht="12.75"/>
    <row r="189" s="110" customFormat="1" ht="12.75"/>
    <row r="190" s="110" customFormat="1" ht="12.75"/>
    <row r="191" s="110" customFormat="1" ht="12.75"/>
    <row r="192" s="110" customFormat="1" ht="12.75"/>
    <row r="193" s="110" customFormat="1" ht="12.75"/>
    <row r="194" s="110" customFormat="1" ht="12.75"/>
    <row r="195" s="110" customFormat="1" ht="12.75"/>
    <row r="196" s="110" customFormat="1" ht="12.75"/>
    <row r="197" s="110" customFormat="1" ht="12.75"/>
    <row r="198" s="110" customFormat="1" ht="12.75"/>
    <row r="199" s="110" customFormat="1" ht="12.75"/>
    <row r="200" s="110" customFormat="1" ht="12.75"/>
    <row r="201" s="110" customFormat="1" ht="12.75"/>
    <row r="202" s="110" customFormat="1" ht="12.75"/>
    <row r="203" s="110" customFormat="1" ht="12.75"/>
    <row r="204" s="110" customFormat="1" ht="12.75"/>
    <row r="205" s="110" customFormat="1" ht="12.75"/>
    <row r="206" s="110" customFormat="1" ht="12.75"/>
    <row r="207" s="110" customFormat="1" ht="12.75"/>
    <row r="208" s="110" customFormat="1" ht="12.75"/>
    <row r="209" s="110" customFormat="1" ht="12.75"/>
    <row r="210" s="110" customFormat="1" ht="12.75"/>
    <row r="211" s="110" customFormat="1" ht="12.75"/>
    <row r="212" s="110" customFormat="1" ht="12.75"/>
    <row r="213" s="110" customFormat="1" ht="12.75"/>
    <row r="214" s="110" customFormat="1" ht="12.75"/>
    <row r="215" s="110" customFormat="1" ht="12.75"/>
    <row r="216" s="110" customFormat="1" ht="12.75"/>
    <row r="217" s="110" customFormat="1" ht="12.75"/>
    <row r="218" s="110" customFormat="1" ht="12.75"/>
    <row r="219" s="110" customFormat="1" ht="12.75"/>
    <row r="220" s="110" customFormat="1" ht="12.75"/>
    <row r="221" s="110" customFormat="1" ht="12.75"/>
    <row r="222" s="110" customFormat="1" ht="12.75"/>
    <row r="223" s="110" customFormat="1" ht="12.75"/>
    <row r="224" s="110" customFormat="1" ht="12.75"/>
    <row r="225" s="110" customFormat="1" ht="12.75"/>
    <row r="226" s="110" customFormat="1" ht="12.75"/>
    <row r="227" s="110" customFormat="1" ht="12.75"/>
    <row r="228" s="110" customFormat="1" ht="12.75"/>
  </sheetData>
  <sheetProtection sheet="1" objects="1" scenarios="1"/>
  <mergeCells count="49">
    <mergeCell ref="E1:I6"/>
    <mergeCell ref="A4:D6"/>
    <mergeCell ref="F26:L28"/>
    <mergeCell ref="F35:L36"/>
    <mergeCell ref="B7:L15"/>
    <mergeCell ref="B16:L17"/>
    <mergeCell ref="H22:L23"/>
    <mergeCell ref="G19:L20"/>
    <mergeCell ref="F29:L31"/>
    <mergeCell ref="F94:L96"/>
    <mergeCell ref="F121:M125"/>
    <mergeCell ref="E33:L33"/>
    <mergeCell ref="F37:L38"/>
    <mergeCell ref="B69:D71"/>
    <mergeCell ref="B74:D80"/>
    <mergeCell ref="B65:D67"/>
    <mergeCell ref="F50:F51"/>
    <mergeCell ref="F99:L101"/>
    <mergeCell ref="B122:D124"/>
    <mergeCell ref="F107:L109"/>
    <mergeCell ref="F126:M132"/>
    <mergeCell ref="B112:D114"/>
    <mergeCell ref="B107:D109"/>
    <mergeCell ref="B165:D167"/>
    <mergeCell ref="B135:D140"/>
    <mergeCell ref="B142:D144"/>
    <mergeCell ref="F134:N145"/>
    <mergeCell ref="E146:L147"/>
    <mergeCell ref="B161:D163"/>
    <mergeCell ref="F111:L114"/>
    <mergeCell ref="B117:D119"/>
    <mergeCell ref="F115:L119"/>
    <mergeCell ref="F169:L171"/>
    <mergeCell ref="F161:L163"/>
    <mergeCell ref="B153:D155"/>
    <mergeCell ref="F153:L155"/>
    <mergeCell ref="B169:D171"/>
    <mergeCell ref="B157:D159"/>
    <mergeCell ref="F157:L159"/>
    <mergeCell ref="F65:L81"/>
    <mergeCell ref="F165:L167"/>
    <mergeCell ref="E41:L44"/>
    <mergeCell ref="B94:D96"/>
    <mergeCell ref="F82:L92"/>
    <mergeCell ref="B83:D85"/>
    <mergeCell ref="B127:D129"/>
    <mergeCell ref="H58:I59"/>
    <mergeCell ref="B99:D101"/>
    <mergeCell ref="B87:D89"/>
  </mergeCells>
  <hyperlinks>
    <hyperlink ref="B161" r:id="rId1" display="http://bb.osha.de"/>
    <hyperlink ref="B169" r:id="rId2" display="http://lasi.osha.de"/>
    <hyperlink ref="B157" r:id="rId3" display="www.las-bb.de/karla/"/>
    <hyperlink ref="B153" r:id="rId4" display="www.las-bb.de/karla/"/>
    <hyperlink ref="B153:D155" r:id="rId5" display="Ermittlung der Tagesexposition - Gefährdungstabellen (typische Beschleunigungen)"/>
    <hyperlink ref="B157:D159" r:id="rId6" display="Datenbank KarLA"/>
    <hyperlink ref="B169:D171" r:id="rId7" display="Informationen der BGHM zu Vibrationen"/>
    <hyperlink ref="B161:D163" r:id="rId8" display="weitere Hilfen des LAVG"/>
    <hyperlink ref="B165" r:id="rId9" display="www.las-bb.de/karla/"/>
    <hyperlink ref="B165:D167" r:id="rId10" display="Technische Regeln zur LärmVibrationsArbSchV (TRLV) mit Gefährdungstabellen bei Vibrationen                    "/>
  </hyperlinks>
  <printOptions/>
  <pageMargins left="0.787401575" right="0.787401575" top="0.984251969" bottom="0.984251969" header="0.4921259845" footer="0.4921259845"/>
  <pageSetup fitToWidth="2" horizontalDpi="600" verticalDpi="600" orientation="portrait" paperSize="9" scale="54" r:id="rId13"/>
  <rowBreaks count="1" manualBreakCount="1">
    <brk id="103" max="255" man="1"/>
  </rowBreaks>
  <colBreaks count="1" manualBreakCount="1">
    <brk id="13" max="65535" man="1"/>
  </colBreaks>
  <drawing r:id="rId12"/>
  <legacyDrawing r:id="rId11"/>
</worksheet>
</file>

<file path=xl/worksheets/sheet6.xml><?xml version="1.0" encoding="utf-8"?>
<worksheet xmlns="http://schemas.openxmlformats.org/spreadsheetml/2006/main" xmlns:r="http://schemas.openxmlformats.org/officeDocument/2006/relationships">
  <sheetPr codeName="Tabelle7"/>
  <dimension ref="A1:N37"/>
  <sheetViews>
    <sheetView showRowColHeaders="0" zoomScalePageLayoutView="0" workbookViewId="0" topLeftCell="A1">
      <selection activeCell="J51" sqref="J51"/>
    </sheetView>
  </sheetViews>
  <sheetFormatPr defaultColWidth="11.421875" defaultRowHeight="12.75"/>
  <cols>
    <col min="1" max="1" width="9.7109375" style="0" customWidth="1"/>
    <col min="2" max="2" width="0.5625" style="0" customWidth="1"/>
    <col min="3" max="13" width="10.7109375" style="0" customWidth="1"/>
  </cols>
  <sheetData>
    <row r="1" spans="4:14" ht="15.75" customHeight="1">
      <c r="D1" s="423" t="s">
        <v>159</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75</v>
      </c>
      <c r="B3" s="426"/>
      <c r="C3" s="426"/>
      <c r="D3" s="426"/>
      <c r="E3" s="426"/>
      <c r="F3" s="427" t="str">
        <f>IF(HASExp!H56&lt;=0," ",HASExp!H56)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76</v>
      </c>
      <c r="B4" s="426"/>
      <c r="C4" s="426"/>
      <c r="D4" s="426"/>
      <c r="E4" s="426"/>
      <c r="F4" s="427" t="str">
        <f>IF(HASExp!H57&lt;=0," ",HASExp!H57)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40</v>
      </c>
      <c r="B5" s="426"/>
      <c r="C5" s="426"/>
      <c r="D5" s="426"/>
      <c r="E5" s="426"/>
      <c r="F5" s="427" t="str">
        <f>IF(HASExp!H58&lt;=0," ",HASExp!H58)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spans="1:13" ht="4.5" customHeight="1">
      <c r="A6" s="23"/>
      <c r="B6" s="26"/>
      <c r="C6" s="26"/>
      <c r="D6" s="26"/>
      <c r="E6" s="26"/>
      <c r="F6" s="26"/>
      <c r="G6" s="26"/>
      <c r="H6" s="26"/>
      <c r="I6" s="26"/>
      <c r="J6" s="26"/>
      <c r="K6" s="26"/>
      <c r="L6" s="26"/>
      <c r="M6" s="26"/>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IF(HASExp!D63&lt;=0," ",HASExp!D63)</f>
        <v> </v>
      </c>
      <c r="D8" s="421"/>
      <c r="E8" s="421"/>
      <c r="F8" s="421" t="str">
        <f>IF(HASExp!H63&lt;=0," ",HASExp!H63)</f>
        <v> </v>
      </c>
      <c r="G8" s="422"/>
      <c r="H8" s="422"/>
      <c r="I8" s="422"/>
      <c r="J8" s="422" t="str">
        <f>IF(HASExp!L63&lt;=0," ",HASExp!L63)</f>
        <v> </v>
      </c>
      <c r="K8" s="422"/>
      <c r="L8" s="422"/>
      <c r="M8" s="422"/>
    </row>
    <row r="9" spans="1:13" ht="12.75">
      <c r="A9" s="32">
        <v>2</v>
      </c>
      <c r="B9" s="26"/>
      <c r="C9" s="421" t="str">
        <f>IF(HASExp!D64&lt;=0," ",HASExp!D64)</f>
        <v> </v>
      </c>
      <c r="D9" s="421"/>
      <c r="E9" s="421"/>
      <c r="F9" s="421" t="str">
        <f>IF(HASExp!H64&lt;=0," ",HASExp!H64)</f>
        <v> </v>
      </c>
      <c r="G9" s="422"/>
      <c r="H9" s="422"/>
      <c r="I9" s="422"/>
      <c r="J9" s="422" t="str">
        <f>IF(HASExp!L64&lt;=0," ",HASExp!L64)</f>
        <v> </v>
      </c>
      <c r="K9" s="422"/>
      <c r="L9" s="422"/>
      <c r="M9" s="422"/>
    </row>
    <row r="10" spans="1:13" ht="12.75">
      <c r="A10" s="32">
        <v>3</v>
      </c>
      <c r="B10" s="26"/>
      <c r="C10" s="421" t="str">
        <f>IF(HASExp!D65&lt;=0," ",HASExp!D65)</f>
        <v> </v>
      </c>
      <c r="D10" s="421"/>
      <c r="E10" s="421"/>
      <c r="F10" s="421" t="str">
        <f>IF(HASExp!H65&lt;=0," ",HASExp!H65)</f>
        <v> </v>
      </c>
      <c r="G10" s="422"/>
      <c r="H10" s="422"/>
      <c r="I10" s="422"/>
      <c r="J10" s="422" t="str">
        <f>IF(HASExp!L65&lt;=0," ",HASExp!L65)</f>
        <v> </v>
      </c>
      <c r="K10" s="422"/>
      <c r="L10" s="422"/>
      <c r="M10" s="422"/>
    </row>
    <row r="11" spans="1:13" ht="12.75">
      <c r="A11" s="32">
        <v>4</v>
      </c>
      <c r="B11" s="26"/>
      <c r="C11" s="421" t="str">
        <f>IF(HASExp!D66&lt;=0," ",HASExp!D66)</f>
        <v> </v>
      </c>
      <c r="D11" s="421"/>
      <c r="E11" s="421"/>
      <c r="F11" s="421" t="str">
        <f>IF(HASExp!H66&lt;=0," ",HASExp!H66)</f>
        <v> </v>
      </c>
      <c r="G11" s="422"/>
      <c r="H11" s="422"/>
      <c r="I11" s="422"/>
      <c r="J11" s="422" t="str">
        <f>IF(HASExp!L66&lt;=0," ",HASExp!L66)</f>
        <v> </v>
      </c>
      <c r="K11" s="422"/>
      <c r="L11" s="422"/>
      <c r="M11" s="422"/>
    </row>
    <row r="12" spans="1:13" ht="12.75">
      <c r="A12" s="32">
        <v>5</v>
      </c>
      <c r="B12" s="26"/>
      <c r="C12" s="421" t="str">
        <f>IF(HASExp!D67&lt;=0," ",HASExp!D67)</f>
        <v> </v>
      </c>
      <c r="D12" s="421"/>
      <c r="E12" s="421"/>
      <c r="F12" s="421" t="str">
        <f>IF(HASExp!H67&lt;=0," ",HASExp!H67)</f>
        <v> </v>
      </c>
      <c r="G12" s="422"/>
      <c r="H12" s="422"/>
      <c r="I12" s="422"/>
      <c r="J12" s="422" t="str">
        <f>IF(HASExp!L67&lt;=0," ",HASExp!L67)</f>
        <v> </v>
      </c>
      <c r="K12" s="422"/>
      <c r="L12" s="422"/>
      <c r="M12" s="422"/>
    </row>
    <row r="13" spans="1:13" ht="12.75">
      <c r="A13" s="32">
        <v>6</v>
      </c>
      <c r="B13" s="26"/>
      <c r="C13" s="421" t="str">
        <f>IF(HASExp!D68&lt;=0," ",HASExp!D68)</f>
        <v> </v>
      </c>
      <c r="D13" s="421"/>
      <c r="E13" s="421"/>
      <c r="F13" s="421" t="str">
        <f>IF(HASExp!H68&lt;=0," ",HASExp!H68)</f>
        <v> </v>
      </c>
      <c r="G13" s="422"/>
      <c r="H13" s="422"/>
      <c r="I13" s="422"/>
      <c r="J13" s="422" t="str">
        <f>IF(HASExp!L68&lt;=0," ",HASExp!L68)</f>
        <v> </v>
      </c>
      <c r="K13" s="422"/>
      <c r="L13" s="422"/>
      <c r="M13" s="422"/>
    </row>
    <row r="14" spans="1:13" ht="12.75">
      <c r="A14" s="32">
        <v>7</v>
      </c>
      <c r="B14" s="26"/>
      <c r="C14" s="421" t="str">
        <f>IF(HASExp!D69&lt;=0," ",HASExp!D69)</f>
        <v> </v>
      </c>
      <c r="D14" s="421"/>
      <c r="E14" s="421"/>
      <c r="F14" s="421" t="str">
        <f>IF(HASExp!H69&lt;=0," ",HASExp!H69)</f>
        <v> </v>
      </c>
      <c r="G14" s="422"/>
      <c r="H14" s="422"/>
      <c r="I14" s="422"/>
      <c r="J14" s="422" t="str">
        <f>IF(HASExp!L69&lt;=0," ",HASExp!L69)</f>
        <v> </v>
      </c>
      <c r="K14" s="422"/>
      <c r="L14" s="422"/>
      <c r="M14" s="422"/>
    </row>
    <row r="15" spans="1:13" ht="12.75">
      <c r="A15" s="32">
        <v>8</v>
      </c>
      <c r="B15" s="26"/>
      <c r="C15" s="421" t="str">
        <f>IF(HASExp!D70&lt;=0," ",HASExp!D70)</f>
        <v> </v>
      </c>
      <c r="D15" s="421"/>
      <c r="E15" s="421"/>
      <c r="F15" s="421" t="str">
        <f>IF(HASExp!H70&lt;=0," ",HASExp!H70)</f>
        <v> </v>
      </c>
      <c r="G15" s="422"/>
      <c r="H15" s="422"/>
      <c r="I15" s="422"/>
      <c r="J15" s="422" t="str">
        <f>IF(HASExp!L70&lt;=0," ",HASExp!L70)</f>
        <v> </v>
      </c>
      <c r="K15" s="422"/>
      <c r="L15" s="422"/>
      <c r="M15" s="422"/>
    </row>
    <row r="16" spans="1:13" ht="4.5" customHeight="1">
      <c r="A16" s="26"/>
      <c r="B16" s="26"/>
      <c r="C16" s="26"/>
      <c r="D16" s="26"/>
      <c r="E16" s="26"/>
      <c r="F16" s="419"/>
      <c r="G16" s="362"/>
      <c r="H16" s="362"/>
      <c r="I16" s="362"/>
      <c r="J16" s="362"/>
      <c r="K16" s="362"/>
      <c r="L16" s="362"/>
      <c r="M16" s="362"/>
    </row>
    <row r="17" spans="1:13" ht="12.75">
      <c r="A17" s="405" t="s">
        <v>47</v>
      </c>
      <c r="B17" s="26"/>
      <c r="C17" s="35"/>
      <c r="D17" s="36" t="s">
        <v>26</v>
      </c>
      <c r="E17" s="37"/>
      <c r="F17" s="407" t="s">
        <v>43</v>
      </c>
      <c r="G17" s="374"/>
      <c r="H17" s="407" t="s">
        <v>91</v>
      </c>
      <c r="I17" s="360"/>
      <c r="J17" s="407" t="s">
        <v>126</v>
      </c>
      <c r="K17" s="374"/>
      <c r="L17" s="407" t="s">
        <v>89</v>
      </c>
      <c r="M17" s="374"/>
    </row>
    <row r="18" spans="1:13" ht="15.75">
      <c r="A18" s="406"/>
      <c r="B18" s="26"/>
      <c r="C18" s="33" t="s">
        <v>94</v>
      </c>
      <c r="D18" s="24" t="s">
        <v>95</v>
      </c>
      <c r="E18" s="34" t="s">
        <v>125</v>
      </c>
      <c r="F18" s="33" t="s">
        <v>11</v>
      </c>
      <c r="G18" s="39" t="s">
        <v>12</v>
      </c>
      <c r="H18" s="420" t="s">
        <v>88</v>
      </c>
      <c r="I18" s="379"/>
      <c r="J18" s="420" t="s">
        <v>90</v>
      </c>
      <c r="K18" s="379"/>
      <c r="L18" s="378" t="s">
        <v>92</v>
      </c>
      <c r="M18" s="379"/>
    </row>
    <row r="19" spans="1:13" ht="12.75" customHeight="1">
      <c r="A19" s="32">
        <v>1</v>
      </c>
      <c r="B19" s="26"/>
      <c r="C19" s="100" t="str">
        <f>IF(HASExp!D12&lt;=0," ",HASExp!D12)</f>
        <v> </v>
      </c>
      <c r="D19" s="100" t="str">
        <f>IF(HASExp!E12&lt;=0," ",HASExp!E12)</f>
        <v> </v>
      </c>
      <c r="E19" s="100" t="str">
        <f>IF(HASExp!F12&lt;=0," ",HASExp!F12)</f>
        <v> </v>
      </c>
      <c r="F19" s="13" t="str">
        <f>IF(HASExp!H12&lt;=0," ",HASExp!H12)</f>
        <v> </v>
      </c>
      <c r="G19" s="13" t="str">
        <f>IF(HASExp!I12&lt;=0," ",HASExp!I12)</f>
        <v> </v>
      </c>
      <c r="H19" s="416" t="str">
        <f>IF(HASExp!D26&lt;=0," ",HASExp!D26)</f>
        <v> </v>
      </c>
      <c r="I19" s="417" t="str">
        <f>IF(HASExp!K12&lt;=0," ",HASExp!K12)</f>
        <v> </v>
      </c>
      <c r="J19" s="416" t="str">
        <f>IF(HASExp!F26&lt;=0," ",HASExp!F26)</f>
        <v> </v>
      </c>
      <c r="K19" s="417" t="str">
        <f>IF(HASExp!M12&lt;=0," ",HASExp!M12)</f>
        <v> </v>
      </c>
      <c r="L19" s="418" t="str">
        <f>IF(HASExp!H26&lt;=0," ",HASExp!H26)</f>
        <v> </v>
      </c>
      <c r="M19" s="417" t="str">
        <f>IF(HASExp!O12&lt;=0," ",HASExp!O12)</f>
        <v> </v>
      </c>
    </row>
    <row r="20" spans="1:13" ht="12.75" customHeight="1">
      <c r="A20" s="32">
        <v>2</v>
      </c>
      <c r="B20" s="26"/>
      <c r="C20" s="100" t="str">
        <f>IF(HASExp!D13&lt;=0," ",HASExp!D13)</f>
        <v> </v>
      </c>
      <c r="D20" s="100" t="str">
        <f>IF(HASExp!E13&lt;=0," ",HASExp!E13)</f>
        <v> </v>
      </c>
      <c r="E20" s="100" t="str">
        <f>IF(HASExp!F13&lt;=0," ",HASExp!F13)</f>
        <v> </v>
      </c>
      <c r="F20" s="13" t="str">
        <f>IF(HASExp!H13&lt;=0," ",HASExp!H13)</f>
        <v> </v>
      </c>
      <c r="G20" s="13" t="str">
        <f>IF(HASExp!I13&lt;=0," ",HASExp!I13)</f>
        <v> </v>
      </c>
      <c r="H20" s="416" t="str">
        <f>IF(HASExp!D27&lt;=0," ",HASExp!D27)</f>
        <v> </v>
      </c>
      <c r="I20" s="417" t="str">
        <f>IF(HASExp!K13&lt;=0," ",HASExp!K13)</f>
        <v> </v>
      </c>
      <c r="J20" s="416" t="str">
        <f>IF(HASExp!F27&lt;=0," ",HASExp!F27)</f>
        <v> </v>
      </c>
      <c r="K20" s="417" t="str">
        <f>IF(HASExp!M13&lt;=0," ",HASExp!M13)</f>
        <v> </v>
      </c>
      <c r="L20" s="418" t="str">
        <f>IF(HASExp!H27&lt;=0," ",HASExp!H27)</f>
        <v> </v>
      </c>
      <c r="M20" s="417" t="str">
        <f>IF(HASExp!O13&lt;=0," ",HASExp!O13)</f>
        <v> </v>
      </c>
    </row>
    <row r="21" spans="1:13" ht="12.75" customHeight="1">
      <c r="A21" s="32">
        <v>3</v>
      </c>
      <c r="B21" s="26"/>
      <c r="C21" s="100" t="str">
        <f>IF(HASExp!D14&lt;=0," ",HASExp!D14)</f>
        <v> </v>
      </c>
      <c r="D21" s="100" t="str">
        <f>IF(HASExp!E14&lt;=0," ",HASExp!E14)</f>
        <v> </v>
      </c>
      <c r="E21" s="100" t="str">
        <f>IF(HASExp!F14&lt;=0," ",HASExp!F14)</f>
        <v> </v>
      </c>
      <c r="F21" s="13" t="str">
        <f>IF(HASExp!H14&lt;=0," ",HASExp!H14)</f>
        <v> </v>
      </c>
      <c r="G21" s="13" t="str">
        <f>IF(HASExp!I14&lt;=0," ",HASExp!I14)</f>
        <v> </v>
      </c>
      <c r="H21" s="416" t="str">
        <f>IF(HASExp!D28&lt;=0," ",HASExp!D28)</f>
        <v> </v>
      </c>
      <c r="I21" s="417" t="str">
        <f>IF(HASExp!K14&lt;=0," ",HASExp!K14)</f>
        <v> </v>
      </c>
      <c r="J21" s="416" t="str">
        <f>IF(HASExp!F28&lt;=0," ",HASExp!F28)</f>
        <v> </v>
      </c>
      <c r="K21" s="417" t="str">
        <f>IF(HASExp!M14&lt;=0," ",HASExp!M14)</f>
        <v> </v>
      </c>
      <c r="L21" s="418" t="str">
        <f>IF(HASExp!H28&lt;=0," ",HASExp!H28)</f>
        <v> </v>
      </c>
      <c r="M21" s="417" t="str">
        <f>IF(HASExp!O14&lt;=0," ",HASExp!O14)</f>
        <v> </v>
      </c>
    </row>
    <row r="22" spans="1:13" ht="12.75" customHeight="1">
      <c r="A22" s="32">
        <v>4</v>
      </c>
      <c r="B22" s="26"/>
      <c r="C22" s="100" t="str">
        <f>IF(HASExp!D15&lt;=0," ",HASExp!D15)</f>
        <v> </v>
      </c>
      <c r="D22" s="100" t="str">
        <f>IF(HASExp!E15&lt;=0," ",HASExp!E15)</f>
        <v> </v>
      </c>
      <c r="E22" s="100" t="str">
        <f>IF(HASExp!F15&lt;=0," ",HASExp!F15)</f>
        <v> </v>
      </c>
      <c r="F22" s="13" t="str">
        <f>IF(HASExp!H15&lt;=0," ",HASExp!H15)</f>
        <v> </v>
      </c>
      <c r="G22" s="13" t="str">
        <f>IF(HASExp!I15&lt;=0," ",HASExp!I15)</f>
        <v> </v>
      </c>
      <c r="H22" s="416" t="str">
        <f>IF(HASExp!D29&lt;=0," ",HASExp!D29)</f>
        <v> </v>
      </c>
      <c r="I22" s="417" t="str">
        <f>IF(HASExp!K15&lt;=0," ",HASExp!K15)</f>
        <v> </v>
      </c>
      <c r="J22" s="416" t="str">
        <f>IF(HASExp!F29&lt;=0," ",HASExp!F29)</f>
        <v> </v>
      </c>
      <c r="K22" s="417" t="str">
        <f>IF(HASExp!M15&lt;=0," ",HASExp!M15)</f>
        <v> </v>
      </c>
      <c r="L22" s="418" t="str">
        <f>IF(HASExp!H29&lt;=0," ",HASExp!H29)</f>
        <v> </v>
      </c>
      <c r="M22" s="417" t="str">
        <f>IF(HASExp!O15&lt;=0," ",HASExp!O15)</f>
        <v> </v>
      </c>
    </row>
    <row r="23" spans="1:13" ht="12.75" customHeight="1">
      <c r="A23" s="32">
        <v>5</v>
      </c>
      <c r="B23" s="26"/>
      <c r="C23" s="100" t="str">
        <f>IF(HASExp!D16&lt;=0," ",HASExp!D16)</f>
        <v> </v>
      </c>
      <c r="D23" s="100" t="str">
        <f>IF(HASExp!E16&lt;=0," ",HASExp!E16)</f>
        <v> </v>
      </c>
      <c r="E23" s="100" t="str">
        <f>IF(HASExp!F16&lt;=0," ",HASExp!F16)</f>
        <v> </v>
      </c>
      <c r="F23" s="13" t="str">
        <f>IF(HASExp!H16&lt;=0," ",HASExp!H16)</f>
        <v> </v>
      </c>
      <c r="G23" s="13" t="str">
        <f>IF(HASExp!I16&lt;=0," ",HASExp!I16)</f>
        <v> </v>
      </c>
      <c r="H23" s="416" t="str">
        <f>IF(HASExp!D30&lt;=0," ",HASExp!D30)</f>
        <v> </v>
      </c>
      <c r="I23" s="417" t="str">
        <f>IF(HASExp!K16&lt;=0," ",HASExp!K16)</f>
        <v> </v>
      </c>
      <c r="J23" s="416" t="str">
        <f>IF(HASExp!F30&lt;=0," ",HASExp!F30)</f>
        <v> </v>
      </c>
      <c r="K23" s="417" t="str">
        <f>IF(HASExp!M16&lt;=0," ",HASExp!M16)</f>
        <v> </v>
      </c>
      <c r="L23" s="418" t="str">
        <f>IF(HASExp!H30&lt;=0," ",HASExp!H30)</f>
        <v> </v>
      </c>
      <c r="M23" s="417" t="str">
        <f>IF(HASExp!O16&lt;=0," ",HASExp!O16)</f>
        <v> </v>
      </c>
    </row>
    <row r="24" spans="1:13" ht="12.75" customHeight="1">
      <c r="A24" s="32">
        <v>6</v>
      </c>
      <c r="B24" s="26"/>
      <c r="C24" s="100" t="str">
        <f>IF(HASExp!D17&lt;=0," ",HASExp!D17)</f>
        <v> </v>
      </c>
      <c r="D24" s="100" t="str">
        <f>IF(HASExp!E17&lt;=0," ",HASExp!E17)</f>
        <v> </v>
      </c>
      <c r="E24" s="100" t="str">
        <f>IF(HASExp!F17&lt;=0," ",HASExp!F17)</f>
        <v> </v>
      </c>
      <c r="F24" s="13" t="str">
        <f>IF(HASExp!H17&lt;=0," ",HASExp!H17)</f>
        <v> </v>
      </c>
      <c r="G24" s="13" t="str">
        <f>IF(HASExp!I17&lt;=0," ",HASExp!I17)</f>
        <v> </v>
      </c>
      <c r="H24" s="416" t="str">
        <f>IF(HASExp!D31&lt;=0," ",HASExp!D31)</f>
        <v> </v>
      </c>
      <c r="I24" s="417" t="str">
        <f>IF(HASExp!K17&lt;=0," ",HASExp!K17)</f>
        <v> </v>
      </c>
      <c r="J24" s="416" t="str">
        <f>IF(HASExp!F31&lt;=0," ",HASExp!F31)</f>
        <v> </v>
      </c>
      <c r="K24" s="417" t="str">
        <f>IF(HASExp!M17&lt;=0," ",HASExp!M17)</f>
        <v> </v>
      </c>
      <c r="L24" s="418" t="str">
        <f>IF(HASExp!H31&lt;=0," ",HASExp!H31)</f>
        <v> </v>
      </c>
      <c r="M24" s="417" t="str">
        <f>IF(HASExp!O17&lt;=0," ",HASExp!O17)</f>
        <v> </v>
      </c>
    </row>
    <row r="25" spans="1:13" ht="12.75" customHeight="1">
      <c r="A25" s="32">
        <v>7</v>
      </c>
      <c r="B25" s="26"/>
      <c r="C25" s="100" t="str">
        <f>IF(HASExp!D18&lt;=0," ",HASExp!D18)</f>
        <v> </v>
      </c>
      <c r="D25" s="100" t="str">
        <f>IF(HASExp!E18&lt;=0," ",HASExp!E18)</f>
        <v> </v>
      </c>
      <c r="E25" s="100" t="str">
        <f>IF(HASExp!F18&lt;=0," ",HASExp!F18)</f>
        <v> </v>
      </c>
      <c r="F25" s="13" t="str">
        <f>IF(HASExp!H18&lt;=0," ",HASExp!H18)</f>
        <v> </v>
      </c>
      <c r="G25" s="13" t="str">
        <f>IF(HASExp!I18&lt;=0," ",HASExp!I18)</f>
        <v> </v>
      </c>
      <c r="H25" s="416" t="str">
        <f>IF(HASExp!D32&lt;=0," ",HASExp!D32)</f>
        <v> </v>
      </c>
      <c r="I25" s="417" t="str">
        <f>IF(HASExp!K18&lt;=0," ",HASExp!K18)</f>
        <v> </v>
      </c>
      <c r="J25" s="416" t="str">
        <f>IF(HASExp!F32&lt;=0," ",HASExp!F32)</f>
        <v> </v>
      </c>
      <c r="K25" s="417" t="str">
        <f>IF(HASExp!M18&lt;=0," ",HASExp!M18)</f>
        <v> </v>
      </c>
      <c r="L25" s="418" t="str">
        <f>IF(HASExp!H32&lt;=0," ",HASExp!H32)</f>
        <v> </v>
      </c>
      <c r="M25" s="417" t="str">
        <f>IF(HASExp!O18&lt;=0," ",HASExp!O18)</f>
        <v> </v>
      </c>
    </row>
    <row r="26" spans="1:13" ht="12.75" customHeight="1">
      <c r="A26" s="32">
        <v>8</v>
      </c>
      <c r="B26" s="26"/>
      <c r="C26" s="100" t="str">
        <f>IF(HASExp!D19&lt;=0," ",HASExp!D19)</f>
        <v> </v>
      </c>
      <c r="D26" s="100" t="str">
        <f>IF(HASExp!E19&lt;=0," ",HASExp!E19)</f>
        <v> </v>
      </c>
      <c r="E26" s="100" t="str">
        <f>IF(HASExp!F19&lt;=0," ",HASExp!F19)</f>
        <v> </v>
      </c>
      <c r="F26" s="13" t="str">
        <f>IF(HASExp!H19&lt;=0," ",HASExp!H19)</f>
        <v> </v>
      </c>
      <c r="G26" s="13" t="str">
        <f>IF(HASExp!I19&lt;=0," ",HASExp!I19)</f>
        <v> </v>
      </c>
      <c r="H26" s="416" t="str">
        <f>IF(HASExp!D33&lt;=0," ",HASExp!D33)</f>
        <v> </v>
      </c>
      <c r="I26" s="417" t="str">
        <f>IF(HASExp!K19&lt;=0," ",HASExp!K19)</f>
        <v> </v>
      </c>
      <c r="J26" s="416" t="str">
        <f>IF(HASExp!F33&lt;=0," ",HASExp!F33)</f>
        <v> </v>
      </c>
      <c r="K26" s="417" t="str">
        <f>IF(HASExp!M19&lt;=0," ",HASExp!M19)</f>
        <v> </v>
      </c>
      <c r="L26" s="418" t="str">
        <f>IF(HASExp!H33&lt;=0," ",HASExp!H33)</f>
        <v> </v>
      </c>
      <c r="M26" s="417" t="str">
        <f>IF(HASExp!O19&lt;=0," ",HASExp!O19)</f>
        <v> </v>
      </c>
    </row>
    <row r="27" spans="1:13" ht="4.5" customHeight="1">
      <c r="A27" s="26"/>
      <c r="B27" s="26"/>
      <c r="C27" s="26"/>
      <c r="D27" s="26"/>
      <c r="E27" s="26"/>
      <c r="F27" s="26"/>
      <c r="G27" s="26"/>
      <c r="H27" s="26"/>
      <c r="I27" s="26"/>
      <c r="J27" s="26"/>
      <c r="K27" s="26"/>
      <c r="L27" s="26"/>
      <c r="M27" s="26"/>
    </row>
    <row r="28" spans="1:13" ht="12.75" customHeight="1">
      <c r="A28" s="405" t="s">
        <v>47</v>
      </c>
      <c r="B28" s="26"/>
      <c r="C28" s="407" t="s">
        <v>44</v>
      </c>
      <c r="D28" s="408"/>
      <c r="E28" s="409"/>
      <c r="F28" s="407" t="s">
        <v>45</v>
      </c>
      <c r="G28" s="373"/>
      <c r="H28" s="374"/>
      <c r="I28" s="26"/>
      <c r="J28" s="26"/>
      <c r="K28" s="26"/>
      <c r="L28" s="26"/>
      <c r="M28" s="26"/>
    </row>
    <row r="29" spans="1:13" ht="12.75" customHeight="1">
      <c r="A29" s="406"/>
      <c r="B29" s="26"/>
      <c r="C29" s="33" t="s">
        <v>11</v>
      </c>
      <c r="D29" s="24" t="s">
        <v>12</v>
      </c>
      <c r="E29" s="98"/>
      <c r="F29" s="90" t="s">
        <v>11</v>
      </c>
      <c r="G29" s="34" t="s">
        <v>12</v>
      </c>
      <c r="H29" s="97"/>
      <c r="I29" s="26"/>
      <c r="J29" s="90"/>
      <c r="K29" s="52"/>
      <c r="L29" s="52"/>
      <c r="M29" s="52"/>
    </row>
    <row r="30" spans="1:13" ht="12.75" customHeight="1">
      <c r="A30" s="32">
        <v>1</v>
      </c>
      <c r="B30" s="26"/>
      <c r="C30" s="29" t="str">
        <f>IF(HASExp!J26&lt;=0," ",HASExp!J26)</f>
        <v> </v>
      </c>
      <c r="D30" s="93" t="str">
        <f>IF(HASExp!L26&lt;=0," ",HASExp!L26)</f>
        <v> </v>
      </c>
      <c r="E30" s="99"/>
      <c r="F30" s="94" t="str">
        <f>IF(HASExp!M26&lt;=0," ",HASExp!M26)</f>
        <v> </v>
      </c>
      <c r="G30" s="29" t="str">
        <f>IF(HASExp!N26&lt;=0," ",HASExp!N26)</f>
        <v> </v>
      </c>
      <c r="H30" s="26"/>
      <c r="I30" s="26"/>
      <c r="J30" s="90"/>
      <c r="K30" s="91"/>
      <c r="L30" s="91"/>
      <c r="M30" s="91"/>
    </row>
    <row r="31" spans="1:13" ht="12.75" customHeight="1">
      <c r="A31" s="32">
        <v>2</v>
      </c>
      <c r="B31" s="26"/>
      <c r="C31" s="29" t="str">
        <f>IF(HASExp!J27&lt;=0," ",HASExp!J27)</f>
        <v> </v>
      </c>
      <c r="D31" s="29" t="str">
        <f>IF(HASExp!L27&lt;=0," ",HASExp!L27)</f>
        <v> </v>
      </c>
      <c r="E31" s="90"/>
      <c r="F31" s="29" t="str">
        <f>IF(HASExp!M27&lt;=0," ",HASExp!M27)</f>
        <v> </v>
      </c>
      <c r="G31" s="29" t="str">
        <f>IF(HASExp!N27&lt;=0," ",HASExp!N27)</f>
        <v> </v>
      </c>
      <c r="I31" s="95" t="s">
        <v>25</v>
      </c>
      <c r="J31" s="410" t="s">
        <v>127</v>
      </c>
      <c r="K31" s="411"/>
      <c r="L31" s="411"/>
      <c r="M31" s="414" t="str">
        <f>IF(HASExp!F36&lt;=0," ",HASExp!F36)</f>
        <v> </v>
      </c>
    </row>
    <row r="32" spans="1:13" ht="12.75" customHeight="1">
      <c r="A32" s="32">
        <v>3</v>
      </c>
      <c r="B32" s="26"/>
      <c r="C32" s="29" t="str">
        <f>IF(HASExp!J28&lt;=0," ",HASExp!J28)</f>
        <v> </v>
      </c>
      <c r="D32" s="29" t="str">
        <f>IF(HASExp!L28&lt;=0," ",HASExp!L28)</f>
        <v> </v>
      </c>
      <c r="E32" s="90"/>
      <c r="F32" s="29" t="str">
        <f>IF(HASExp!M28&lt;=0," ",HASExp!M28)</f>
        <v> </v>
      </c>
      <c r="G32" s="29" t="str">
        <f>IF(HASExp!N28&lt;=0," ",HASExp!N28)</f>
        <v> </v>
      </c>
      <c r="I32" s="96"/>
      <c r="J32" s="412"/>
      <c r="K32" s="413"/>
      <c r="L32" s="413"/>
      <c r="M32" s="414" t="str">
        <f>IF(Beschleunigung!S28&lt;=0," ",Beschleunigung!S28)</f>
        <v> </v>
      </c>
    </row>
    <row r="33" spans="1:13" ht="12.75" customHeight="1">
      <c r="A33" s="32">
        <v>4</v>
      </c>
      <c r="B33" s="26"/>
      <c r="C33" s="29" t="str">
        <f>IF(HASExp!J29&lt;=0," ",HASExp!J29)</f>
        <v> </v>
      </c>
      <c r="D33" s="29" t="str">
        <f>IF(HASExp!L29&lt;=0," ",HASExp!L29)</f>
        <v> </v>
      </c>
      <c r="E33" s="90"/>
      <c r="F33" s="29" t="str">
        <f>IF(HASExp!M29&lt;=0," ",HASExp!M29)</f>
        <v> </v>
      </c>
      <c r="G33" s="29" t="str">
        <f>IF(HASExp!N29&lt;=0," ",HASExp!N29)</f>
        <v> </v>
      </c>
      <c r="I33" s="26"/>
      <c r="J33" s="26"/>
      <c r="K33" s="52"/>
      <c r="L33" s="26"/>
      <c r="M33" s="26"/>
    </row>
    <row r="34" spans="1:13" ht="12.75" customHeight="1">
      <c r="A34" s="32">
        <v>5</v>
      </c>
      <c r="B34" s="26"/>
      <c r="C34" s="29" t="str">
        <f>IF(HASExp!J30&lt;=0," ",HASExp!J30)</f>
        <v> </v>
      </c>
      <c r="D34" s="29" t="str">
        <f>IF(HASExp!L30&lt;=0," ",HASExp!L30)</f>
        <v> </v>
      </c>
      <c r="E34" s="90"/>
      <c r="F34" s="29" t="str">
        <f>IF(HASExp!M30&lt;=0," ",HASExp!M30)</f>
        <v> </v>
      </c>
      <c r="G34" s="29" t="str">
        <f>IF(HASExp!N30&lt;=0," ",HASExp!N30)</f>
        <v> </v>
      </c>
      <c r="I34" s="26"/>
      <c r="J34" s="415"/>
      <c r="K34" s="376"/>
      <c r="L34" s="376"/>
      <c r="M34" s="376"/>
    </row>
    <row r="35" spans="1:13" ht="12.75" customHeight="1">
      <c r="A35" s="32">
        <v>6</v>
      </c>
      <c r="B35" s="26"/>
      <c r="C35" s="29" t="str">
        <f>IF(HASExp!J31&lt;=0," ",HASExp!J31)</f>
        <v> </v>
      </c>
      <c r="D35" s="29" t="str">
        <f>IF(HASExp!L31&lt;=0," ",HASExp!L31)</f>
        <v> </v>
      </c>
      <c r="E35" s="90"/>
      <c r="F35" s="29" t="str">
        <f>IF(HASExp!M31&lt;=0," ",HASExp!M31)</f>
        <v> </v>
      </c>
      <c r="G35" s="29" t="str">
        <f>IF(HASExp!N31&lt;=0," ",HASExp!N31)</f>
        <v> </v>
      </c>
      <c r="I35" s="26"/>
      <c r="J35" s="403" t="s">
        <v>93</v>
      </c>
      <c r="K35" s="403"/>
      <c r="L35" s="403"/>
      <c r="M35" s="404" t="str">
        <f>IF(HASExp!H36&lt;=0," ",HASExp!H36)</f>
        <v> </v>
      </c>
    </row>
    <row r="36" spans="1:13" ht="12.75" customHeight="1">
      <c r="A36" s="32">
        <v>7</v>
      </c>
      <c r="B36" s="26"/>
      <c r="C36" s="29" t="str">
        <f>IF(HASExp!J32&lt;=0," ",HASExp!J32)</f>
        <v> </v>
      </c>
      <c r="D36" s="29" t="str">
        <f>IF(HASExp!L32&lt;=0," ",HASExp!L32)</f>
        <v> </v>
      </c>
      <c r="E36" s="90"/>
      <c r="F36" s="29" t="str">
        <f>IF(HASExp!M32&lt;=0," ",HASExp!M32)</f>
        <v> </v>
      </c>
      <c r="G36" s="29" t="str">
        <f>IF(HASExp!N32&lt;=0," ",HASExp!N32)</f>
        <v> </v>
      </c>
      <c r="I36" s="26"/>
      <c r="J36" s="403"/>
      <c r="K36" s="403"/>
      <c r="L36" s="403"/>
      <c r="M36" s="261"/>
    </row>
    <row r="37" spans="1:13" ht="12.75" customHeight="1">
      <c r="A37" s="32">
        <v>8</v>
      </c>
      <c r="B37" s="26"/>
      <c r="C37" s="29" t="str">
        <f>IF(HASExp!J33&lt;=0," ",HASExp!J33)</f>
        <v> </v>
      </c>
      <c r="D37" s="29" t="str">
        <f>IF(HASExp!L33&lt;=0," ",HASExp!L33)</f>
        <v> </v>
      </c>
      <c r="E37" s="90"/>
      <c r="F37" s="29" t="str">
        <f>IF(HASExp!M33&lt;=0," ",HASExp!M33)</f>
        <v> </v>
      </c>
      <c r="G37" s="29" t="str">
        <f>IF(HASExp!N33&lt;=0," ",HASExp!N33)</f>
        <v> </v>
      </c>
      <c r="I37" s="26"/>
      <c r="J37" s="92"/>
      <c r="K37" s="92" t="str">
        <f>IF(Beschleunigung!Q33&lt;=0," ",Beschleunigung!Q33)</f>
        <v> </v>
      </c>
      <c r="L37" s="92" t="str">
        <f>IF(Beschleunigung!R33&lt;=0," ",Beschleunigung!R33)</f>
        <v> </v>
      </c>
      <c r="M37" s="92" t="str">
        <f>IF(Beschleunigung!S33&lt;=0," ",Beschleunigung!S33)</f>
        <v> </v>
      </c>
    </row>
  </sheetData>
  <sheetProtection sheet="1" objects="1" scenarios="1"/>
  <mergeCells count="76">
    <mergeCell ref="D1:K2"/>
    <mergeCell ref="A5:E5"/>
    <mergeCell ref="F5:M5"/>
    <mergeCell ref="C7:E7"/>
    <mergeCell ref="F7:I7"/>
    <mergeCell ref="J7:M7"/>
    <mergeCell ref="A3:E3"/>
    <mergeCell ref="F3:M3"/>
    <mergeCell ref="A4:E4"/>
    <mergeCell ref="F4:M4"/>
    <mergeCell ref="C8:E8"/>
    <mergeCell ref="F8:I8"/>
    <mergeCell ref="J8:M8"/>
    <mergeCell ref="C9:E9"/>
    <mergeCell ref="F9:I9"/>
    <mergeCell ref="J9:M9"/>
    <mergeCell ref="C10:E10"/>
    <mergeCell ref="F10:I10"/>
    <mergeCell ref="J10:M10"/>
    <mergeCell ref="C11:E11"/>
    <mergeCell ref="F11:I11"/>
    <mergeCell ref="J11:M11"/>
    <mergeCell ref="C12:E12"/>
    <mergeCell ref="F12:I12"/>
    <mergeCell ref="J12:M12"/>
    <mergeCell ref="C13:E13"/>
    <mergeCell ref="F13:I13"/>
    <mergeCell ref="J13:M13"/>
    <mergeCell ref="C14:E14"/>
    <mergeCell ref="F14:I14"/>
    <mergeCell ref="J14:M14"/>
    <mergeCell ref="C15:E15"/>
    <mergeCell ref="F15:I15"/>
    <mergeCell ref="J15:M15"/>
    <mergeCell ref="F16:I16"/>
    <mergeCell ref="J16:M16"/>
    <mergeCell ref="A17:A18"/>
    <mergeCell ref="F17:G17"/>
    <mergeCell ref="H17:I17"/>
    <mergeCell ref="J17:K17"/>
    <mergeCell ref="L17:M17"/>
    <mergeCell ref="H18:I18"/>
    <mergeCell ref="J18:K18"/>
    <mergeCell ref="L18:M18"/>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H26:I26"/>
    <mergeCell ref="J26:K26"/>
    <mergeCell ref="L26:M26"/>
    <mergeCell ref="J35:L36"/>
    <mergeCell ref="M35:M36"/>
    <mergeCell ref="A28:A29"/>
    <mergeCell ref="C28:E28"/>
    <mergeCell ref="F28:H28"/>
    <mergeCell ref="J31:L32"/>
    <mergeCell ref="M31:M32"/>
    <mergeCell ref="J34:M34"/>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Tabelle8">
    <pageSetUpPr fitToPage="1"/>
  </sheetPr>
  <dimension ref="A1:N37"/>
  <sheetViews>
    <sheetView showRowColHeaders="0" zoomScalePageLayoutView="0" workbookViewId="0" topLeftCell="A1">
      <selection activeCell="L53" sqref="L53"/>
    </sheetView>
  </sheetViews>
  <sheetFormatPr defaultColWidth="11.421875" defaultRowHeight="12.75"/>
  <cols>
    <col min="1" max="1" width="9.7109375" style="0" customWidth="1"/>
    <col min="2" max="2" width="0.5625" style="0" customWidth="1"/>
    <col min="3" max="13" width="10.7109375" style="0" customWidth="1"/>
  </cols>
  <sheetData>
    <row r="1" spans="4:14" ht="15.75" customHeight="1">
      <c r="D1" s="423" t="s">
        <v>159</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75</v>
      </c>
      <c r="B3" s="426"/>
      <c r="C3" s="426"/>
      <c r="D3" s="426"/>
      <c r="E3" s="426"/>
      <c r="F3" s="427" t="str">
        <f>IF(HASB!H56&lt;=0," ",HASB!H56)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76</v>
      </c>
      <c r="B4" s="426"/>
      <c r="C4" s="426"/>
      <c r="D4" s="426"/>
      <c r="E4" s="426"/>
      <c r="F4" s="427" t="str">
        <f>IF(HASB!H57&lt;=0," ",HASB!H57)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40</v>
      </c>
      <c r="B5" s="426"/>
      <c r="C5" s="426"/>
      <c r="D5" s="426"/>
      <c r="E5" s="426"/>
      <c r="F5" s="427" t="str">
        <f>IF(HASB!H58&lt;=0," ",HASB!H58)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spans="1:13" ht="4.5" customHeight="1">
      <c r="A6" s="23"/>
      <c r="B6" s="26"/>
      <c r="C6" s="26"/>
      <c r="D6" s="26"/>
      <c r="E6" s="26"/>
      <c r="F6" s="26"/>
      <c r="G6" s="26"/>
      <c r="H6" s="26"/>
      <c r="I6" s="26"/>
      <c r="J6" s="26"/>
      <c r="K6" s="26"/>
      <c r="L6" s="26"/>
      <c r="M6" s="26"/>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IF(HASB!D63&lt;=0," ",HASB!D63)</f>
        <v> </v>
      </c>
      <c r="D8" s="421"/>
      <c r="E8" s="421"/>
      <c r="F8" s="421" t="str">
        <f>IF(HASB!H63&lt;=0," ",HASB!H63)</f>
        <v> </v>
      </c>
      <c r="G8" s="422"/>
      <c r="H8" s="422"/>
      <c r="I8" s="422"/>
      <c r="J8" s="422" t="str">
        <f>IF(HASB!L63&lt;=0," ",HASB!L63)</f>
        <v> </v>
      </c>
      <c r="K8" s="422"/>
      <c r="L8" s="422"/>
      <c r="M8" s="422"/>
    </row>
    <row r="9" spans="1:13" ht="12.75">
      <c r="A9" s="32">
        <v>2</v>
      </c>
      <c r="B9" s="26"/>
      <c r="C9" s="421" t="str">
        <f>IF(HASB!D64&lt;=0," ",HASB!D64)</f>
        <v> </v>
      </c>
      <c r="D9" s="421"/>
      <c r="E9" s="421"/>
      <c r="F9" s="421" t="str">
        <f>IF(HASB!H64&lt;=0," ",HASB!H64)</f>
        <v> </v>
      </c>
      <c r="G9" s="422"/>
      <c r="H9" s="422"/>
      <c r="I9" s="422"/>
      <c r="J9" s="422" t="str">
        <f>IF(HASB!L64&lt;=0," ",HASB!L64)</f>
        <v> </v>
      </c>
      <c r="K9" s="422"/>
      <c r="L9" s="422"/>
      <c r="M9" s="422"/>
    </row>
    <row r="10" spans="1:13" ht="12.75">
      <c r="A10" s="32">
        <v>3</v>
      </c>
      <c r="B10" s="26"/>
      <c r="C10" s="421" t="str">
        <f>IF(HASB!D65&lt;=0," ",HASB!D65)</f>
        <v> </v>
      </c>
      <c r="D10" s="421"/>
      <c r="E10" s="421"/>
      <c r="F10" s="421" t="str">
        <f>IF(HASB!H65&lt;=0," ",HASB!H65)</f>
        <v> </v>
      </c>
      <c r="G10" s="422"/>
      <c r="H10" s="422"/>
      <c r="I10" s="422"/>
      <c r="J10" s="422" t="str">
        <f>IF(HASB!L65&lt;=0," ",HASB!L65)</f>
        <v> </v>
      </c>
      <c r="K10" s="422"/>
      <c r="L10" s="422"/>
      <c r="M10" s="422"/>
    </row>
    <row r="11" spans="1:13" ht="12.75">
      <c r="A11" s="32">
        <v>4</v>
      </c>
      <c r="B11" s="26"/>
      <c r="C11" s="421" t="str">
        <f>IF(HASB!D66&lt;=0," ",HASB!D66)</f>
        <v> </v>
      </c>
      <c r="D11" s="421"/>
      <c r="E11" s="421"/>
      <c r="F11" s="421" t="str">
        <f>IF(HASB!H66&lt;=0," ",HASB!H66)</f>
        <v> </v>
      </c>
      <c r="G11" s="422"/>
      <c r="H11" s="422"/>
      <c r="I11" s="422"/>
      <c r="J11" s="422" t="str">
        <f>IF(HASB!L66&lt;=0," ",HASB!L66)</f>
        <v> </v>
      </c>
      <c r="K11" s="422"/>
      <c r="L11" s="422"/>
      <c r="M11" s="422"/>
    </row>
    <row r="12" spans="1:13" ht="12.75">
      <c r="A12" s="32">
        <v>5</v>
      </c>
      <c r="B12" s="26"/>
      <c r="C12" s="421" t="str">
        <f>IF(HASB!D67&lt;=0," ",HASB!D67)</f>
        <v> </v>
      </c>
      <c r="D12" s="421"/>
      <c r="E12" s="421"/>
      <c r="F12" s="421" t="str">
        <f>IF(HASB!H67&lt;=0," ",HASB!H67)</f>
        <v> </v>
      </c>
      <c r="G12" s="422"/>
      <c r="H12" s="422"/>
      <c r="I12" s="422"/>
      <c r="J12" s="422" t="str">
        <f>IF(HASB!L67&lt;=0," ",HASB!L67)</f>
        <v> </v>
      </c>
      <c r="K12" s="422"/>
      <c r="L12" s="422"/>
      <c r="M12" s="422"/>
    </row>
    <row r="13" spans="1:13" ht="12.75">
      <c r="A13" s="32">
        <v>6</v>
      </c>
      <c r="B13" s="26"/>
      <c r="C13" s="421" t="str">
        <f>IF(HASB!D68&lt;=0," ",HASB!D68)</f>
        <v> </v>
      </c>
      <c r="D13" s="421"/>
      <c r="E13" s="421"/>
      <c r="F13" s="421" t="str">
        <f>IF(HASB!H68&lt;=0," ",HASB!H68)</f>
        <v> </v>
      </c>
      <c r="G13" s="422"/>
      <c r="H13" s="422"/>
      <c r="I13" s="422"/>
      <c r="J13" s="422" t="str">
        <f>IF(HASB!L68&lt;=0," ",HASB!L68)</f>
        <v> </v>
      </c>
      <c r="K13" s="422"/>
      <c r="L13" s="422"/>
      <c r="M13" s="422"/>
    </row>
    <row r="14" spans="1:13" ht="12.75">
      <c r="A14" s="32">
        <v>7</v>
      </c>
      <c r="B14" s="26"/>
      <c r="C14" s="421" t="str">
        <f>IF(HASB!D69&lt;=0," ",HASB!D69)</f>
        <v> </v>
      </c>
      <c r="D14" s="421"/>
      <c r="E14" s="421"/>
      <c r="F14" s="421" t="str">
        <f>IF(HASB!H69&lt;=0," ",HASB!H69)</f>
        <v> </v>
      </c>
      <c r="G14" s="422"/>
      <c r="H14" s="422"/>
      <c r="I14" s="422"/>
      <c r="J14" s="422" t="str">
        <f>IF(HASB!L69&lt;=0," ",HASB!L69)</f>
        <v> </v>
      </c>
      <c r="K14" s="422"/>
      <c r="L14" s="422"/>
      <c r="M14" s="422"/>
    </row>
    <row r="15" spans="1:13" ht="12.75">
      <c r="A15" s="32">
        <v>8</v>
      </c>
      <c r="B15" s="26"/>
      <c r="C15" s="421" t="str">
        <f>IF(HASB!D70&lt;=0," ",HASB!D70)</f>
        <v> </v>
      </c>
      <c r="D15" s="421"/>
      <c r="E15" s="421"/>
      <c r="F15" s="421" t="str">
        <f>IF(HASB!H70&lt;=0," ",HASB!H70)</f>
        <v> </v>
      </c>
      <c r="G15" s="422"/>
      <c r="H15" s="422"/>
      <c r="I15" s="422"/>
      <c r="J15" s="422" t="str">
        <f>IF(HASB!L70&lt;=0," ",HASB!L70)</f>
        <v> </v>
      </c>
      <c r="K15" s="422"/>
      <c r="L15" s="422"/>
      <c r="M15" s="422"/>
    </row>
    <row r="16" spans="1:13" ht="4.5" customHeight="1">
      <c r="A16" s="26"/>
      <c r="B16" s="26"/>
      <c r="C16" s="26"/>
      <c r="D16" s="26"/>
      <c r="E16" s="26"/>
      <c r="F16" s="419"/>
      <c r="G16" s="362"/>
      <c r="H16" s="362"/>
      <c r="I16" s="362"/>
      <c r="J16" s="362"/>
      <c r="K16" s="362"/>
      <c r="L16" s="362"/>
      <c r="M16" s="362"/>
    </row>
    <row r="17" spans="1:13" ht="14.25">
      <c r="A17" s="405" t="s">
        <v>47</v>
      </c>
      <c r="B17" s="26"/>
      <c r="C17" s="35"/>
      <c r="D17" s="36" t="s">
        <v>17</v>
      </c>
      <c r="E17" s="37"/>
      <c r="F17" s="407" t="s">
        <v>43</v>
      </c>
      <c r="G17" s="374"/>
      <c r="H17" s="407" t="s">
        <v>91</v>
      </c>
      <c r="I17" s="360"/>
      <c r="J17" s="407" t="s">
        <v>126</v>
      </c>
      <c r="K17" s="374"/>
      <c r="L17" s="407" t="s">
        <v>89</v>
      </c>
      <c r="M17" s="374"/>
    </row>
    <row r="18" spans="1:13" ht="15.75">
      <c r="A18" s="406"/>
      <c r="B18" s="26"/>
      <c r="C18" s="33" t="s">
        <v>86</v>
      </c>
      <c r="D18" s="24" t="s">
        <v>87</v>
      </c>
      <c r="E18" s="34" t="s">
        <v>128</v>
      </c>
      <c r="F18" s="33" t="s">
        <v>11</v>
      </c>
      <c r="G18" s="39" t="s">
        <v>12</v>
      </c>
      <c r="H18" s="420" t="s">
        <v>88</v>
      </c>
      <c r="I18" s="379"/>
      <c r="J18" s="420" t="s">
        <v>90</v>
      </c>
      <c r="K18" s="379"/>
      <c r="L18" s="378" t="s">
        <v>92</v>
      </c>
      <c r="M18" s="379"/>
    </row>
    <row r="19" spans="1:13" ht="12.75" customHeight="1">
      <c r="A19" s="32">
        <v>1</v>
      </c>
      <c r="B19" s="26"/>
      <c r="C19" s="28" t="str">
        <f>IF(HASB!D12&lt;=0," ",HASB!D12)</f>
        <v> </v>
      </c>
      <c r="D19" s="25" t="str">
        <f>IF(HASB!E12&lt;=0," ",HASB!E12)</f>
        <v> </v>
      </c>
      <c r="E19" s="25" t="str">
        <f>IF(HASB!F12&lt;=0," ",HASB!F12)</f>
        <v> </v>
      </c>
      <c r="F19" s="13" t="str">
        <f>IF(HASB!H12&lt;=0," ",HASB!H12)</f>
        <v> </v>
      </c>
      <c r="G19" s="13" t="str">
        <f>IF(HASB!I12&lt;=0," ",HASB!I12)</f>
        <v> </v>
      </c>
      <c r="H19" s="416" t="str">
        <f>IF(HASB!D26&lt;=0," ",HASB!D26)</f>
        <v> </v>
      </c>
      <c r="I19" s="431"/>
      <c r="J19" s="416" t="str">
        <f>IF(HASB!F26&lt;=0," ",HASB!F26)</f>
        <v> </v>
      </c>
      <c r="K19" s="417"/>
      <c r="L19" s="418" t="str">
        <f>IF(HASB!H26&lt;=0," ",HASB!H26)</f>
        <v> </v>
      </c>
      <c r="M19" s="417"/>
    </row>
    <row r="20" spans="1:13" ht="12.75" customHeight="1">
      <c r="A20" s="32">
        <v>2</v>
      </c>
      <c r="B20" s="26"/>
      <c r="C20" s="28" t="str">
        <f>IF(HASB!D13&lt;=0," ",HASB!D13)</f>
        <v> </v>
      </c>
      <c r="D20" s="25" t="str">
        <f>IF(HASB!E13&lt;=0," ",HASB!E13)</f>
        <v> </v>
      </c>
      <c r="E20" s="25" t="str">
        <f>IF(HASB!F13&lt;=0," ",HASB!F13)</f>
        <v> </v>
      </c>
      <c r="F20" s="13" t="str">
        <f>IF(HASB!H13&lt;=0," ",HASB!H13)</f>
        <v> </v>
      </c>
      <c r="G20" s="13" t="str">
        <f>IF(HASB!I13&lt;=0," ",HASB!I13)</f>
        <v> </v>
      </c>
      <c r="H20" s="416" t="str">
        <f>IF(HASB!D27&lt;=0," ",HASB!D27)</f>
        <v> </v>
      </c>
      <c r="I20" s="431"/>
      <c r="J20" s="416" t="str">
        <f>IF(HASB!F27&lt;=0," ",HASB!F27)</f>
        <v> </v>
      </c>
      <c r="K20" s="417"/>
      <c r="L20" s="418" t="str">
        <f>IF(HASB!H27&lt;=0," ",HASB!H27)</f>
        <v> </v>
      </c>
      <c r="M20" s="417"/>
    </row>
    <row r="21" spans="1:13" ht="12.75" customHeight="1">
      <c r="A21" s="32">
        <v>3</v>
      </c>
      <c r="B21" s="26"/>
      <c r="C21" s="28" t="str">
        <f>IF(HASB!D14&lt;=0," ",HASB!D14)</f>
        <v> </v>
      </c>
      <c r="D21" s="25" t="str">
        <f>IF(HASB!E14&lt;=0," ",HASB!E14)</f>
        <v> </v>
      </c>
      <c r="E21" s="25" t="str">
        <f>IF(HASB!F14&lt;=0," ",HASB!F14)</f>
        <v> </v>
      </c>
      <c r="F21" s="13" t="str">
        <f>IF(HASB!H14&lt;=0," ",HASB!H14)</f>
        <v> </v>
      </c>
      <c r="G21" s="13" t="str">
        <f>IF(HASB!I14&lt;=0," ",HASB!I14)</f>
        <v> </v>
      </c>
      <c r="H21" s="416" t="str">
        <f>IF(HASB!D28&lt;=0," ",HASB!D28)</f>
        <v> </v>
      </c>
      <c r="I21" s="431"/>
      <c r="J21" s="416" t="str">
        <f>IF(HASB!F28&lt;=0," ",HASB!F28)</f>
        <v> </v>
      </c>
      <c r="K21" s="417"/>
      <c r="L21" s="418" t="str">
        <f>IF(HASB!H28&lt;=0," ",HASB!H28)</f>
        <v> </v>
      </c>
      <c r="M21" s="417"/>
    </row>
    <row r="22" spans="1:13" ht="12.75" customHeight="1">
      <c r="A22" s="32">
        <v>4</v>
      </c>
      <c r="B22" s="26"/>
      <c r="C22" s="28" t="str">
        <f>IF(HASB!D15&lt;=0," ",HASB!D15)</f>
        <v> </v>
      </c>
      <c r="D22" s="25" t="str">
        <f>IF(HASB!E15&lt;=0," ",HASB!E15)</f>
        <v> </v>
      </c>
      <c r="E22" s="25" t="str">
        <f>IF(HASB!F15&lt;=0," ",HASB!F15)</f>
        <v> </v>
      </c>
      <c r="F22" s="13" t="str">
        <f>IF(HASB!H15&lt;=0," ",HASB!H15)</f>
        <v> </v>
      </c>
      <c r="G22" s="13" t="str">
        <f>IF(HASB!I15&lt;=0," ",HASB!I15)</f>
        <v> </v>
      </c>
      <c r="H22" s="416" t="str">
        <f>IF(HASB!D29&lt;=0," ",HASB!D29)</f>
        <v> </v>
      </c>
      <c r="I22" s="431"/>
      <c r="J22" s="416" t="str">
        <f>IF(HASB!F29&lt;=0," ",HASB!F29)</f>
        <v> </v>
      </c>
      <c r="K22" s="417"/>
      <c r="L22" s="418" t="str">
        <f>IF(HASB!H29&lt;=0," ",HASB!H29)</f>
        <v> </v>
      </c>
      <c r="M22" s="417"/>
    </row>
    <row r="23" spans="1:13" ht="12.75" customHeight="1">
      <c r="A23" s="32">
        <v>5</v>
      </c>
      <c r="B23" s="26"/>
      <c r="C23" s="28" t="str">
        <f>IF(HASB!D16&lt;=0," ",HASB!D16)</f>
        <v> </v>
      </c>
      <c r="D23" s="25" t="str">
        <f>IF(HASB!E16&lt;=0," ",HASB!E16)</f>
        <v> </v>
      </c>
      <c r="E23" s="25" t="str">
        <f>IF(HASB!F16&lt;=0," ",HASB!F16)</f>
        <v> </v>
      </c>
      <c r="F23" s="13" t="str">
        <f>IF(HASB!H16&lt;=0," ",HASB!H16)</f>
        <v> </v>
      </c>
      <c r="G23" s="13" t="str">
        <f>IF(HASB!I16&lt;=0," ",HASB!I16)</f>
        <v> </v>
      </c>
      <c r="H23" s="416" t="str">
        <f>IF(HASB!D30&lt;=0," ",HASB!D30)</f>
        <v> </v>
      </c>
      <c r="I23" s="431"/>
      <c r="J23" s="416" t="str">
        <f>IF(HASB!F30&lt;=0," ",HASB!F30)</f>
        <v> </v>
      </c>
      <c r="K23" s="417"/>
      <c r="L23" s="418" t="str">
        <f>IF(HASB!H30&lt;=0," ",HASB!H30)</f>
        <v> </v>
      </c>
      <c r="M23" s="417"/>
    </row>
    <row r="24" spans="1:13" ht="12.75" customHeight="1">
      <c r="A24" s="32">
        <v>6</v>
      </c>
      <c r="B24" s="26"/>
      <c r="C24" s="28" t="str">
        <f>IF(HASB!D17&lt;=0," ",HASB!D17)</f>
        <v> </v>
      </c>
      <c r="D24" s="25" t="str">
        <f>IF(HASB!E17&lt;=0," ",HASB!E17)</f>
        <v> </v>
      </c>
      <c r="E24" s="25" t="str">
        <f>IF(HASB!F17&lt;=0," ",HASB!F17)</f>
        <v> </v>
      </c>
      <c r="F24" s="13" t="str">
        <f>IF(HASB!H17&lt;=0," ",HASB!H17)</f>
        <v> </v>
      </c>
      <c r="G24" s="13" t="str">
        <f>IF(HASB!I17&lt;=0," ",HASB!I17)</f>
        <v> </v>
      </c>
      <c r="H24" s="416" t="str">
        <f>IF(HASB!D31&lt;=0," ",HASB!D31)</f>
        <v> </v>
      </c>
      <c r="I24" s="431"/>
      <c r="J24" s="416" t="str">
        <f>IF(HASB!F31&lt;=0," ",HASB!F31)</f>
        <v> </v>
      </c>
      <c r="K24" s="417"/>
      <c r="L24" s="418" t="str">
        <f>IF(HASB!H31&lt;=0," ",HASB!H31)</f>
        <v> </v>
      </c>
      <c r="M24" s="417"/>
    </row>
    <row r="25" spans="1:13" ht="12.75" customHeight="1">
      <c r="A25" s="32">
        <v>7</v>
      </c>
      <c r="B25" s="26"/>
      <c r="C25" s="28" t="str">
        <f>IF(HASB!D18&lt;=0," ",HASB!D18)</f>
        <v> </v>
      </c>
      <c r="D25" s="25" t="str">
        <f>IF(HASB!E18&lt;=0," ",HASB!E18)</f>
        <v> </v>
      </c>
      <c r="E25" s="25" t="str">
        <f>IF(HASB!F18&lt;=0," ",HASB!F18)</f>
        <v> </v>
      </c>
      <c r="F25" s="13" t="str">
        <f>IF(HASB!H18&lt;=0," ",HASB!H18)</f>
        <v> </v>
      </c>
      <c r="G25" s="13" t="str">
        <f>IF(HASB!I18&lt;=0," ",HASB!I18)</f>
        <v> </v>
      </c>
      <c r="H25" s="416" t="str">
        <f>IF(HASB!D32&lt;=0," ",HASB!D32)</f>
        <v> </v>
      </c>
      <c r="I25" s="431"/>
      <c r="J25" s="416" t="str">
        <f>IF(HASB!F32&lt;=0," ",HASB!F32)</f>
        <v> </v>
      </c>
      <c r="K25" s="417"/>
      <c r="L25" s="418" t="str">
        <f>IF(HASB!H32&lt;=0," ",HASB!H32)</f>
        <v> </v>
      </c>
      <c r="M25" s="417"/>
    </row>
    <row r="26" spans="1:13" ht="12.75" customHeight="1">
      <c r="A26" s="32">
        <v>8</v>
      </c>
      <c r="B26" s="26"/>
      <c r="C26" s="28" t="str">
        <f>IF(HASB!D19&lt;=0," ",HASB!D19)</f>
        <v> </v>
      </c>
      <c r="D26" s="25" t="str">
        <f>IF(HASB!E19&lt;=0," ",HASB!E19)</f>
        <v> </v>
      </c>
      <c r="E26" s="25" t="str">
        <f>IF(HASB!F19&lt;=0," ",HASB!F19)</f>
        <v> </v>
      </c>
      <c r="F26" s="13" t="str">
        <f>IF(HASB!H19&lt;=0," ",HASB!H19)</f>
        <v> </v>
      </c>
      <c r="G26" s="13" t="str">
        <f>IF(HASB!I19&lt;=0," ",HASB!I19)</f>
        <v> </v>
      </c>
      <c r="H26" s="416" t="str">
        <f>IF(HASB!D33&lt;=0," ",HASB!D33)</f>
        <v> </v>
      </c>
      <c r="I26" s="431"/>
      <c r="J26" s="416" t="str">
        <f>IF(HASB!F33&lt;=0," ",HASB!F33)</f>
        <v> </v>
      </c>
      <c r="K26" s="417"/>
      <c r="L26" s="418" t="str">
        <f>IF(HASB!H33&lt;=0," ",HASB!H33)</f>
        <v> </v>
      </c>
      <c r="M26" s="417"/>
    </row>
    <row r="27" spans="1:13" ht="4.5" customHeight="1">
      <c r="A27" s="26"/>
      <c r="B27" s="26"/>
      <c r="C27" s="26"/>
      <c r="D27" s="26"/>
      <c r="E27" s="26"/>
      <c r="F27" s="26"/>
      <c r="G27" s="26"/>
      <c r="H27" s="26"/>
      <c r="I27" s="26"/>
      <c r="J27" s="26"/>
      <c r="K27" s="26"/>
      <c r="L27" s="26"/>
      <c r="M27" s="26"/>
    </row>
    <row r="28" spans="1:13" ht="12.75" customHeight="1">
      <c r="A28" s="405" t="s">
        <v>47</v>
      </c>
      <c r="B28" s="26"/>
      <c r="C28" s="407" t="s">
        <v>44</v>
      </c>
      <c r="D28" s="408"/>
      <c r="E28" s="409"/>
      <c r="F28" s="407" t="s">
        <v>45</v>
      </c>
      <c r="G28" s="373"/>
      <c r="H28" s="374"/>
      <c r="I28" s="26"/>
      <c r="J28" s="26"/>
      <c r="K28" s="26"/>
      <c r="L28" s="26"/>
      <c r="M28" s="26"/>
    </row>
    <row r="29" spans="1:13" ht="12.75" customHeight="1">
      <c r="A29" s="406"/>
      <c r="B29" s="26"/>
      <c r="C29" s="33" t="s">
        <v>11</v>
      </c>
      <c r="D29" s="24" t="s">
        <v>12</v>
      </c>
      <c r="E29" s="98"/>
      <c r="F29" s="90" t="s">
        <v>11</v>
      </c>
      <c r="G29" s="34" t="s">
        <v>12</v>
      </c>
      <c r="H29" s="97"/>
      <c r="I29" s="26"/>
      <c r="J29" s="90"/>
      <c r="K29" s="52"/>
      <c r="L29" s="52"/>
      <c r="M29" s="52"/>
    </row>
    <row r="30" spans="1:13" ht="12.75" customHeight="1">
      <c r="A30" s="32">
        <v>1</v>
      </c>
      <c r="B30" s="26"/>
      <c r="C30" s="29" t="str">
        <f>IF(HASB!J26&lt;=0," ",HASB!J26)</f>
        <v> </v>
      </c>
      <c r="D30" s="93" t="str">
        <f>IF(HASB!L26&lt;=0," ",HASB!L26)</f>
        <v> </v>
      </c>
      <c r="E30" s="99"/>
      <c r="F30" s="94" t="str">
        <f>IF(HASB!M26&lt;=0," ",HASB!M26)</f>
        <v> </v>
      </c>
      <c r="G30" s="29" t="str">
        <f>IF(HASB!N26&lt;=0," ",HASB!N26)</f>
        <v> </v>
      </c>
      <c r="H30" s="26"/>
      <c r="I30" s="26"/>
      <c r="J30" s="90"/>
      <c r="K30" s="91"/>
      <c r="L30" s="91"/>
      <c r="M30" s="91"/>
    </row>
    <row r="31" spans="1:13" ht="12.75" customHeight="1">
      <c r="A31" s="32">
        <v>2</v>
      </c>
      <c r="B31" s="26"/>
      <c r="C31" s="29" t="str">
        <f>IF(HASB!J27&lt;=0," ",HASB!J27)</f>
        <v> </v>
      </c>
      <c r="D31" s="29" t="str">
        <f>IF(HASB!L27&lt;=0," ",HASB!L27)</f>
        <v> </v>
      </c>
      <c r="E31" s="90"/>
      <c r="F31" s="29" t="str">
        <f>IF(HASB!M27&lt;=0," ",HASB!M27)</f>
        <v> </v>
      </c>
      <c r="G31" s="29" t="str">
        <f>IF(HASB!N27&lt;=0," ",HASB!N27)</f>
        <v> </v>
      </c>
      <c r="I31" s="95" t="s">
        <v>25</v>
      </c>
      <c r="J31" s="410" t="s">
        <v>127</v>
      </c>
      <c r="K31" s="411"/>
      <c r="L31" s="411"/>
      <c r="M31" s="414" t="str">
        <f>IF(HASB!F36&lt;=0," ",HASB!F36)</f>
        <v> </v>
      </c>
    </row>
    <row r="32" spans="1:13" ht="12.75" customHeight="1">
      <c r="A32" s="32">
        <v>3</v>
      </c>
      <c r="B32" s="26"/>
      <c r="C32" s="29" t="str">
        <f>IF(HASB!J28&lt;=0," ",HASB!J28)</f>
        <v> </v>
      </c>
      <c r="D32" s="29" t="str">
        <f>IF(HASB!L28&lt;=0," ",HASB!L28)</f>
        <v> </v>
      </c>
      <c r="E32" s="90"/>
      <c r="F32" s="29" t="str">
        <f>IF(HASB!M28&lt;=0," ",HASB!M28)</f>
        <v> </v>
      </c>
      <c r="G32" s="29" t="str">
        <f>IF(HASB!N28&lt;=0," ",HASB!N28)</f>
        <v> </v>
      </c>
      <c r="I32" s="96"/>
      <c r="J32" s="412"/>
      <c r="K32" s="413"/>
      <c r="L32" s="413"/>
      <c r="M32" s="414" t="str">
        <f>IF(Beschleunigung!S28&lt;=0," ",Beschleunigung!S28)</f>
        <v> </v>
      </c>
    </row>
    <row r="33" spans="1:13" ht="12.75" customHeight="1">
      <c r="A33" s="32">
        <v>4</v>
      </c>
      <c r="B33" s="26"/>
      <c r="C33" s="29" t="str">
        <f>IF(HASB!J29&lt;=0," ",HASB!J29)</f>
        <v> </v>
      </c>
      <c r="D33" s="29" t="str">
        <f>IF(HASB!L29&lt;=0," ",HASB!L29)</f>
        <v> </v>
      </c>
      <c r="E33" s="90"/>
      <c r="F33" s="29" t="str">
        <f>IF(HASB!M29&lt;=0," ",HASB!M29)</f>
        <v> </v>
      </c>
      <c r="G33" s="29" t="str">
        <f>IF(HASB!N29&lt;=0," ",HASB!N29)</f>
        <v> </v>
      </c>
      <c r="I33" s="26"/>
      <c r="J33" s="26"/>
      <c r="K33" s="52"/>
      <c r="L33" s="26"/>
      <c r="M33" s="26"/>
    </row>
    <row r="34" spans="1:13" ht="12.75" customHeight="1">
      <c r="A34" s="32">
        <v>5</v>
      </c>
      <c r="B34" s="26"/>
      <c r="C34" s="29" t="str">
        <f>IF(HASB!J30&lt;=0," ",HASB!J30)</f>
        <v> </v>
      </c>
      <c r="D34" s="29" t="str">
        <f>IF(HASB!L30&lt;=0," ",HASB!L30)</f>
        <v> </v>
      </c>
      <c r="E34" s="90"/>
      <c r="F34" s="29" t="str">
        <f>IF(HASB!M30&lt;=0," ",HASB!M30)</f>
        <v> </v>
      </c>
      <c r="G34" s="29" t="str">
        <f>IF(HASB!N30&lt;=0," ",HASB!N30)</f>
        <v> </v>
      </c>
      <c r="I34" s="26"/>
      <c r="J34" s="415"/>
      <c r="K34" s="376"/>
      <c r="L34" s="376"/>
      <c r="M34" s="376"/>
    </row>
    <row r="35" spans="1:13" ht="12.75" customHeight="1">
      <c r="A35" s="32">
        <v>6</v>
      </c>
      <c r="B35" s="26"/>
      <c r="C35" s="29" t="str">
        <f>IF(HASB!J31&lt;=0," ",HASB!J31)</f>
        <v> </v>
      </c>
      <c r="D35" s="29" t="str">
        <f>IF(HASB!L31&lt;=0," ",HASB!L31)</f>
        <v> </v>
      </c>
      <c r="E35" s="90"/>
      <c r="F35" s="29" t="str">
        <f>IF(HASB!M31&lt;=0," ",HASB!M31)</f>
        <v> </v>
      </c>
      <c r="G35" s="29" t="str">
        <f>IF(HASB!N31&lt;=0," ",HASB!N31)</f>
        <v> </v>
      </c>
      <c r="I35" s="26"/>
      <c r="J35" s="403" t="s">
        <v>93</v>
      </c>
      <c r="K35" s="403"/>
      <c r="L35" s="403"/>
      <c r="M35" s="404" t="str">
        <f>IF(HASB!H36&lt;=0," ",HASB!H36)</f>
        <v> </v>
      </c>
    </row>
    <row r="36" spans="1:13" ht="12.75" customHeight="1">
      <c r="A36" s="32">
        <v>7</v>
      </c>
      <c r="B36" s="26"/>
      <c r="C36" s="29" t="str">
        <f>IF(HASB!J32&lt;=0," ",HASB!J32)</f>
        <v> </v>
      </c>
      <c r="D36" s="29" t="str">
        <f>IF(HASB!L32&lt;=0," ",HASB!L32)</f>
        <v> </v>
      </c>
      <c r="E36" s="90"/>
      <c r="F36" s="29" t="str">
        <f>IF(HASB!M32&lt;=0," ",HASB!M32)</f>
        <v> </v>
      </c>
      <c r="G36" s="29" t="str">
        <f>IF(HASB!N32&lt;=0," ",HASB!N32)</f>
        <v> </v>
      </c>
      <c r="I36" s="26"/>
      <c r="J36" s="403"/>
      <c r="K36" s="403"/>
      <c r="L36" s="403"/>
      <c r="M36" s="261"/>
    </row>
    <row r="37" spans="1:13" ht="12.75" customHeight="1">
      <c r="A37" s="32">
        <v>8</v>
      </c>
      <c r="B37" s="26"/>
      <c r="C37" s="29" t="str">
        <f>IF(HASB!J33&lt;=0," ",HASB!J33)</f>
        <v> </v>
      </c>
      <c r="D37" s="29" t="str">
        <f>IF(HASB!L33&lt;=0," ",HASB!L33)</f>
        <v> </v>
      </c>
      <c r="E37" s="90"/>
      <c r="F37" s="29" t="str">
        <f>IF(HASB!M33&lt;=0," ",HASB!M33)</f>
        <v> </v>
      </c>
      <c r="G37" s="29" t="str">
        <f>IF(HASB!N33&lt;=0," ",HASB!N33)</f>
        <v> </v>
      </c>
      <c r="I37" s="26"/>
      <c r="J37" s="92"/>
      <c r="K37" s="92" t="str">
        <f>IF(Beschleunigung!Q33&lt;=0," ",Beschleunigung!Q33)</f>
        <v> </v>
      </c>
      <c r="L37" s="92" t="str">
        <f>IF(Beschleunigung!R33&lt;=0," ",Beschleunigung!R33)</f>
        <v> </v>
      </c>
      <c r="M37" s="92" t="str">
        <f>IF(Beschleunigung!S33&lt;=0," ",Beschleunigung!S33)</f>
        <v> </v>
      </c>
    </row>
  </sheetData>
  <sheetProtection sheet="1" objects="1" scenarios="1"/>
  <mergeCells count="76">
    <mergeCell ref="D1:K2"/>
    <mergeCell ref="A5:E5"/>
    <mergeCell ref="F5:M5"/>
    <mergeCell ref="C7:E7"/>
    <mergeCell ref="F7:I7"/>
    <mergeCell ref="J7:M7"/>
    <mergeCell ref="A3:E3"/>
    <mergeCell ref="F3:M3"/>
    <mergeCell ref="A4:E4"/>
    <mergeCell ref="F4:M4"/>
    <mergeCell ref="C8:E8"/>
    <mergeCell ref="F8:I8"/>
    <mergeCell ref="J8:M8"/>
    <mergeCell ref="C9:E9"/>
    <mergeCell ref="F9:I9"/>
    <mergeCell ref="J9:M9"/>
    <mergeCell ref="C10:E10"/>
    <mergeCell ref="F10:I10"/>
    <mergeCell ref="J10:M10"/>
    <mergeCell ref="C11:E11"/>
    <mergeCell ref="F11:I11"/>
    <mergeCell ref="J11:M11"/>
    <mergeCell ref="C12:E12"/>
    <mergeCell ref="F12:I12"/>
    <mergeCell ref="J12:M12"/>
    <mergeCell ref="C13:E13"/>
    <mergeCell ref="F13:I13"/>
    <mergeCell ref="J13:M13"/>
    <mergeCell ref="C14:E14"/>
    <mergeCell ref="F14:I14"/>
    <mergeCell ref="J14:M14"/>
    <mergeCell ref="C15:E15"/>
    <mergeCell ref="F15:I15"/>
    <mergeCell ref="J15:M15"/>
    <mergeCell ref="F16:I16"/>
    <mergeCell ref="J16:M16"/>
    <mergeCell ref="A17:A18"/>
    <mergeCell ref="F17:G17"/>
    <mergeCell ref="H17:I17"/>
    <mergeCell ref="H18:I18"/>
    <mergeCell ref="L17:M17"/>
    <mergeCell ref="J17:K17"/>
    <mergeCell ref="J18:K18"/>
    <mergeCell ref="L18:M18"/>
    <mergeCell ref="J34:M34"/>
    <mergeCell ref="M31:M32"/>
    <mergeCell ref="J31:L32"/>
    <mergeCell ref="A28:A29"/>
    <mergeCell ref="C28:E28"/>
    <mergeCell ref="F28:H28"/>
    <mergeCell ref="J21:K21"/>
    <mergeCell ref="J22:K22"/>
    <mergeCell ref="H19:I19"/>
    <mergeCell ref="H20:I20"/>
    <mergeCell ref="H21:I21"/>
    <mergeCell ref="H22:I22"/>
    <mergeCell ref="H23:I23"/>
    <mergeCell ref="H24:I24"/>
    <mergeCell ref="H25:I25"/>
    <mergeCell ref="H26:I26"/>
    <mergeCell ref="L19:M19"/>
    <mergeCell ref="L20:M20"/>
    <mergeCell ref="L21:M21"/>
    <mergeCell ref="L22:M22"/>
    <mergeCell ref="J19:K19"/>
    <mergeCell ref="J20:K20"/>
    <mergeCell ref="M35:M36"/>
    <mergeCell ref="J35:L36"/>
    <mergeCell ref="L23:M23"/>
    <mergeCell ref="L24:M24"/>
    <mergeCell ref="L25:M25"/>
    <mergeCell ref="L26:M26"/>
    <mergeCell ref="J23:K23"/>
    <mergeCell ref="J24:K24"/>
    <mergeCell ref="J25:K25"/>
    <mergeCell ref="J26:K26"/>
  </mergeCells>
  <dataValidations count="1">
    <dataValidation type="whole" allowBlank="1" showInputMessage="1" showErrorMessage="1" sqref="F19:F26">
      <formula1>0</formula1>
      <formula2>23</formula2>
    </dataValidation>
  </dataValidation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Tabelle4"/>
  <dimension ref="A1:N37"/>
  <sheetViews>
    <sheetView showRowColHeaders="0" zoomScalePageLayoutView="0" workbookViewId="0" topLeftCell="A1">
      <selection activeCell="K49" sqref="K49"/>
    </sheetView>
  </sheetViews>
  <sheetFormatPr defaultColWidth="11.421875" defaultRowHeight="12.75"/>
  <cols>
    <col min="1" max="1" width="9.7109375" style="0" customWidth="1"/>
    <col min="2" max="2" width="0.5625" style="0" customWidth="1"/>
    <col min="3" max="13" width="10.7109375" style="0" customWidth="1"/>
  </cols>
  <sheetData>
    <row r="1" spans="4:14" ht="15.75" customHeight="1">
      <c r="D1" s="423" t="s">
        <v>160</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63</v>
      </c>
      <c r="B3" s="426"/>
      <c r="C3" s="426"/>
      <c r="D3" s="426"/>
      <c r="E3" s="426"/>
      <c r="F3" s="427" t="str">
        <f>IF(Expositionspunkte!H56&lt;=0," ",Expositionspunkte!H56)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40</v>
      </c>
      <c r="B4" s="426"/>
      <c r="C4" s="426"/>
      <c r="D4" s="426"/>
      <c r="E4" s="426"/>
      <c r="F4" s="427" t="str">
        <f>IF(Expositionspunkte!H57&lt;=0," ",Expositionspunkte!H57)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55</v>
      </c>
      <c r="B5" s="426"/>
      <c r="C5" s="426"/>
      <c r="D5" s="426"/>
      <c r="E5" s="426"/>
      <c r="F5" s="427" t="str">
        <f>IF(Expositionspunkte!H58&lt;=0," ",Expositionspunkte!H58)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ht="4.5" customHeight="1">
      <c r="A6" s="23"/>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IF(Expositionspunkte!D63&lt;=0," ",Expositionspunkte!D63)</f>
        <v> </v>
      </c>
      <c r="D8" s="421"/>
      <c r="E8" s="421"/>
      <c r="F8" s="421" t="str">
        <f>IF(Expositionspunkte!H63&lt;=0," ",Expositionspunkte!H63)</f>
        <v> </v>
      </c>
      <c r="G8" s="422"/>
      <c r="H8" s="422"/>
      <c r="I8" s="422"/>
      <c r="J8" s="422" t="str">
        <f>IF(Expositionspunkte!L63&lt;=0," ",Expositionspunkte!L63)</f>
        <v> </v>
      </c>
      <c r="K8" s="422"/>
      <c r="L8" s="422"/>
      <c r="M8" s="422"/>
    </row>
    <row r="9" spans="1:13" ht="12.75">
      <c r="A9" s="32">
        <v>2</v>
      </c>
      <c r="B9" s="26"/>
      <c r="C9" s="421" t="str">
        <f>IF(Expositionspunkte!D64&lt;=0," ",Expositionspunkte!D64)</f>
        <v> </v>
      </c>
      <c r="D9" s="421"/>
      <c r="E9" s="421"/>
      <c r="F9" s="421" t="str">
        <f>IF(Expositionspunkte!H64&lt;=0," ",Expositionspunkte!H64)</f>
        <v> </v>
      </c>
      <c r="G9" s="422"/>
      <c r="H9" s="422"/>
      <c r="I9" s="422"/>
      <c r="J9" s="422" t="str">
        <f>IF(Expositionspunkte!L64&lt;=0," ",Expositionspunkte!L64)</f>
        <v> </v>
      </c>
      <c r="K9" s="422"/>
      <c r="L9" s="422"/>
      <c r="M9" s="422"/>
    </row>
    <row r="10" spans="1:13" ht="12.75">
      <c r="A10" s="32">
        <v>3</v>
      </c>
      <c r="B10" s="26"/>
      <c r="C10" s="421" t="str">
        <f>IF(Expositionspunkte!D65&lt;=0," ",Expositionspunkte!D65)</f>
        <v> </v>
      </c>
      <c r="D10" s="421"/>
      <c r="E10" s="421"/>
      <c r="F10" s="421" t="str">
        <f>IF(Expositionspunkte!H65&lt;=0," ",Expositionspunkte!H65)</f>
        <v> </v>
      </c>
      <c r="G10" s="422"/>
      <c r="H10" s="422"/>
      <c r="I10" s="422"/>
      <c r="J10" s="422" t="str">
        <f>IF(Expositionspunkte!L65&lt;=0," ",Expositionspunkte!L65)</f>
        <v> </v>
      </c>
      <c r="K10" s="422"/>
      <c r="L10" s="422"/>
      <c r="M10" s="422"/>
    </row>
    <row r="11" spans="1:13" ht="12.75">
      <c r="A11" s="32">
        <v>4</v>
      </c>
      <c r="B11" s="26"/>
      <c r="C11" s="421" t="str">
        <f>IF(Expositionspunkte!D66&lt;=0," ",Expositionspunkte!D66)</f>
        <v> </v>
      </c>
      <c r="D11" s="421"/>
      <c r="E11" s="421"/>
      <c r="F11" s="421" t="str">
        <f>IF(Expositionspunkte!H66&lt;=0," ",Expositionspunkte!H66)</f>
        <v> </v>
      </c>
      <c r="G11" s="422"/>
      <c r="H11" s="422"/>
      <c r="I11" s="422"/>
      <c r="J11" s="422" t="str">
        <f>IF(Expositionspunkte!L66&lt;=0," ",Expositionspunkte!L66)</f>
        <v> </v>
      </c>
      <c r="K11" s="422"/>
      <c r="L11" s="422"/>
      <c r="M11" s="422"/>
    </row>
    <row r="12" spans="1:13" ht="12.75">
      <c r="A12" s="32">
        <v>5</v>
      </c>
      <c r="B12" s="26"/>
      <c r="C12" s="421" t="str">
        <f>IF(Expositionspunkte!D67&lt;=0," ",Expositionspunkte!D67)</f>
        <v> </v>
      </c>
      <c r="D12" s="421"/>
      <c r="E12" s="421"/>
      <c r="F12" s="421" t="str">
        <f>IF(Expositionspunkte!H67&lt;=0," ",Expositionspunkte!H67)</f>
        <v> </v>
      </c>
      <c r="G12" s="422"/>
      <c r="H12" s="422"/>
      <c r="I12" s="422"/>
      <c r="J12" s="422" t="str">
        <f>IF(Expositionspunkte!L67&lt;=0," ",Expositionspunkte!L67)</f>
        <v> </v>
      </c>
      <c r="K12" s="422"/>
      <c r="L12" s="422"/>
      <c r="M12" s="422"/>
    </row>
    <row r="13" spans="1:13" ht="12.75">
      <c r="A13" s="32">
        <v>6</v>
      </c>
      <c r="B13" s="26"/>
      <c r="C13" s="421" t="str">
        <f>IF(Expositionspunkte!D68&lt;=0," ",Expositionspunkte!D68)</f>
        <v> </v>
      </c>
      <c r="D13" s="421"/>
      <c r="E13" s="421"/>
      <c r="F13" s="421" t="str">
        <f>IF(Expositionspunkte!H68&lt;=0," ",Expositionspunkte!H68)</f>
        <v> </v>
      </c>
      <c r="G13" s="422"/>
      <c r="H13" s="422"/>
      <c r="I13" s="422"/>
      <c r="J13" s="422" t="str">
        <f>IF(Expositionspunkte!L68&lt;=0," ",Expositionspunkte!L68)</f>
        <v> </v>
      </c>
      <c r="K13" s="422"/>
      <c r="L13" s="422"/>
      <c r="M13" s="422"/>
    </row>
    <row r="14" spans="1:13" ht="12.75">
      <c r="A14" s="32">
        <v>7</v>
      </c>
      <c r="B14" s="26"/>
      <c r="C14" s="421" t="str">
        <f>IF(Expositionspunkte!D69&lt;=0," ",Expositionspunkte!D69)</f>
        <v> </v>
      </c>
      <c r="D14" s="421"/>
      <c r="E14" s="421"/>
      <c r="F14" s="421" t="str">
        <f>IF(Expositionspunkte!H69&lt;=0," ",Expositionspunkte!H69)</f>
        <v> </v>
      </c>
      <c r="G14" s="422"/>
      <c r="H14" s="422"/>
      <c r="I14" s="422"/>
      <c r="J14" s="422" t="str">
        <f>IF(Expositionspunkte!L69&lt;=0," ",Expositionspunkte!L69)</f>
        <v> </v>
      </c>
      <c r="K14" s="422"/>
      <c r="L14" s="422"/>
      <c r="M14" s="422"/>
    </row>
    <row r="15" spans="1:13" ht="12.75">
      <c r="A15" s="32">
        <v>8</v>
      </c>
      <c r="B15" s="26"/>
      <c r="C15" s="421" t="str">
        <f>IF(Expositionspunkte!D70&lt;=0," ",Expositionspunkte!D70)</f>
        <v> </v>
      </c>
      <c r="D15" s="421"/>
      <c r="E15" s="421"/>
      <c r="F15" s="421" t="str">
        <f>IF(Expositionspunkte!H70&lt;=0," ",Expositionspunkte!H70)</f>
        <v> </v>
      </c>
      <c r="G15" s="422"/>
      <c r="H15" s="422"/>
      <c r="I15" s="422"/>
      <c r="J15" s="422" t="str">
        <f>IF(Expositionspunkte!L70&lt;=0," ",Expositionspunkte!L70)</f>
        <v> </v>
      </c>
      <c r="K15" s="422"/>
      <c r="L15" s="422"/>
      <c r="M15" s="422"/>
    </row>
    <row r="16" spans="1:13" ht="4.5" customHeight="1">
      <c r="A16" s="26"/>
      <c r="B16" s="26"/>
      <c r="C16" s="26"/>
      <c r="D16" s="26"/>
      <c r="E16" s="26"/>
      <c r="F16" s="419"/>
      <c r="G16" s="362"/>
      <c r="H16" s="362"/>
      <c r="I16" s="362"/>
      <c r="J16" s="362"/>
      <c r="K16" s="362"/>
      <c r="L16" s="362"/>
      <c r="M16" s="362"/>
    </row>
    <row r="17" spans="1:13" ht="14.25">
      <c r="A17" s="432" t="s">
        <v>47</v>
      </c>
      <c r="B17" s="26"/>
      <c r="C17" s="35"/>
      <c r="D17" s="36" t="s">
        <v>26</v>
      </c>
      <c r="E17" s="37"/>
      <c r="F17" s="407" t="s">
        <v>43</v>
      </c>
      <c r="G17" s="374"/>
      <c r="H17" s="35"/>
      <c r="I17" s="36" t="s">
        <v>51</v>
      </c>
      <c r="J17" s="37"/>
      <c r="K17" s="407" t="s">
        <v>13</v>
      </c>
      <c r="L17" s="408"/>
      <c r="M17" s="409"/>
    </row>
    <row r="18" spans="1:13" ht="14.25">
      <c r="A18" s="261"/>
      <c r="B18" s="26"/>
      <c r="C18" s="33" t="s">
        <v>36</v>
      </c>
      <c r="D18" s="24" t="s">
        <v>37</v>
      </c>
      <c r="E18" s="34" t="s">
        <v>68</v>
      </c>
      <c r="F18" s="33" t="s">
        <v>11</v>
      </c>
      <c r="G18" s="39" t="s">
        <v>12</v>
      </c>
      <c r="H18" s="33" t="s">
        <v>52</v>
      </c>
      <c r="I18" s="24" t="s">
        <v>53</v>
      </c>
      <c r="J18" s="34" t="s">
        <v>54</v>
      </c>
      <c r="K18" s="33" t="s">
        <v>110</v>
      </c>
      <c r="L18" s="24" t="s">
        <v>111</v>
      </c>
      <c r="M18" s="34" t="s">
        <v>112</v>
      </c>
    </row>
    <row r="19" spans="1:13" ht="12.75" customHeight="1">
      <c r="A19" s="32">
        <v>1</v>
      </c>
      <c r="B19" s="26"/>
      <c r="C19" s="29" t="str">
        <f>IF(Expositionspunkte!D12&lt;=0," ",Expositionspunkte!D12)</f>
        <v> </v>
      </c>
      <c r="D19" s="29" t="str">
        <f>IF(Expositionspunkte!E12&lt;=0," ",Expositionspunkte!E12)</f>
        <v> </v>
      </c>
      <c r="E19" s="29" t="str">
        <f>IF(Expositionspunkte!F12&lt;=0," ",Expositionspunkte!F12)</f>
        <v> </v>
      </c>
      <c r="F19" s="13" t="str">
        <f>IF(Expositionspunkte!H12&lt;=0," ",Expositionspunkte!H12)</f>
        <v> </v>
      </c>
      <c r="G19" s="13" t="str">
        <f>IF(Expositionspunkte!I12&lt;=0," ",Expositionspunkte!I12)</f>
        <v> </v>
      </c>
      <c r="H19" s="28" t="str">
        <f>IF(Expositionspunkte!D26&lt;=0," ",Expositionspunkte!D26)</f>
        <v> </v>
      </c>
      <c r="I19" s="28" t="str">
        <f>IF(Expositionspunkte!E26&lt;=0," ",Expositionspunkte!E26)</f>
        <v> </v>
      </c>
      <c r="J19" s="28" t="str">
        <f>IF(Expositionspunkte!F26&lt;=0," ",Expositionspunkte!F26)</f>
        <v> </v>
      </c>
      <c r="K19" s="29" t="str">
        <f>IF(Expositionspunkte!D41&lt;=0," ",Expositionspunkte!D41)</f>
        <v> </v>
      </c>
      <c r="L19" s="29" t="str">
        <f>IF(Expositionspunkte!E41&lt;=0," ",Expositionspunkte!E41)</f>
        <v> </v>
      </c>
      <c r="M19" s="29" t="str">
        <f>IF(Expositionspunkte!F41&lt;=0," ",Expositionspunkte!F41)</f>
        <v> </v>
      </c>
    </row>
    <row r="20" spans="1:13" ht="12.75" customHeight="1">
      <c r="A20" s="32">
        <v>2</v>
      </c>
      <c r="B20" s="26"/>
      <c r="C20" s="29" t="str">
        <f>IF(Expositionspunkte!D13&lt;=0," ",Expositionspunkte!D13)</f>
        <v> </v>
      </c>
      <c r="D20" s="29" t="str">
        <f>IF(Expositionspunkte!E13&lt;=0," ",Expositionspunkte!E13)</f>
        <v> </v>
      </c>
      <c r="E20" s="29" t="str">
        <f>IF(Expositionspunkte!F13&lt;=0," ",Expositionspunkte!F13)</f>
        <v> </v>
      </c>
      <c r="F20" s="13" t="str">
        <f>IF(Expositionspunkte!H13&lt;=0," ",Expositionspunkte!H13)</f>
        <v> </v>
      </c>
      <c r="G20" s="13" t="str">
        <f>IF(Expositionspunkte!I13&lt;=0," ",Expositionspunkte!I13)</f>
        <v> </v>
      </c>
      <c r="H20" s="28" t="str">
        <f>IF(Expositionspunkte!D27&lt;=0," ",Expositionspunkte!D27)</f>
        <v> </v>
      </c>
      <c r="I20" s="28" t="str">
        <f>IF(Expositionspunkte!E27&lt;=0," ",Expositionspunkte!E27)</f>
        <v> </v>
      </c>
      <c r="J20" s="28" t="str">
        <f>IF(Expositionspunkte!F27&lt;=0," ",Expositionspunkte!F27)</f>
        <v> </v>
      </c>
      <c r="K20" s="29" t="str">
        <f>IF(Expositionspunkte!D42&lt;=0," ",Expositionspunkte!D42)</f>
        <v> </v>
      </c>
      <c r="L20" s="29" t="str">
        <f>IF(Expositionspunkte!E42&lt;=0," ",Expositionspunkte!E42)</f>
        <v> </v>
      </c>
      <c r="M20" s="29" t="str">
        <f>IF(Expositionspunkte!F42&lt;=0," ",Expositionspunkte!F42)</f>
        <v> </v>
      </c>
    </row>
    <row r="21" spans="1:13" ht="12.75" customHeight="1">
      <c r="A21" s="32">
        <v>3</v>
      </c>
      <c r="B21" s="26"/>
      <c r="C21" s="29" t="str">
        <f>IF(Expositionspunkte!D14&lt;=0," ",Expositionspunkte!D14)</f>
        <v> </v>
      </c>
      <c r="D21" s="29" t="str">
        <f>IF(Expositionspunkte!E14&lt;=0," ",Expositionspunkte!E14)</f>
        <v> </v>
      </c>
      <c r="E21" s="29" t="str">
        <f>IF(Expositionspunkte!F14&lt;=0," ",Expositionspunkte!F14)</f>
        <v> </v>
      </c>
      <c r="F21" s="13" t="str">
        <f>IF(Expositionspunkte!H14&lt;=0," ",Expositionspunkte!H14)</f>
        <v> </v>
      </c>
      <c r="G21" s="13" t="str">
        <f>IF(Expositionspunkte!I14&lt;=0," ",Expositionspunkte!I14)</f>
        <v> </v>
      </c>
      <c r="H21" s="28" t="str">
        <f>IF(Expositionspunkte!D28&lt;=0," ",Expositionspunkte!D28)</f>
        <v> </v>
      </c>
      <c r="I21" s="28" t="str">
        <f>IF(Expositionspunkte!E28&lt;=0," ",Expositionspunkte!E28)</f>
        <v> </v>
      </c>
      <c r="J21" s="28" t="str">
        <f>IF(Expositionspunkte!F28&lt;=0," ",Expositionspunkte!F28)</f>
        <v> </v>
      </c>
      <c r="K21" s="29" t="str">
        <f>IF(Expositionspunkte!D43&lt;=0," ",Expositionspunkte!D43)</f>
        <v> </v>
      </c>
      <c r="L21" s="29" t="str">
        <f>IF(Expositionspunkte!E43&lt;=0," ",Expositionspunkte!E43)</f>
        <v> </v>
      </c>
      <c r="M21" s="29" t="str">
        <f>IF(Expositionspunkte!F43&lt;=0," ",Expositionspunkte!F43)</f>
        <v> </v>
      </c>
    </row>
    <row r="22" spans="1:13" ht="12.75" customHeight="1">
      <c r="A22" s="32">
        <v>4</v>
      </c>
      <c r="B22" s="26"/>
      <c r="C22" s="29" t="str">
        <f>IF(Expositionspunkte!D15&lt;=0," ",Expositionspunkte!D15)</f>
        <v> </v>
      </c>
      <c r="D22" s="29" t="str">
        <f>IF(Expositionspunkte!E15&lt;=0," ",Expositionspunkte!E15)</f>
        <v> </v>
      </c>
      <c r="E22" s="29" t="str">
        <f>IF(Expositionspunkte!F15&lt;=0," ",Expositionspunkte!F15)</f>
        <v> </v>
      </c>
      <c r="F22" s="13" t="str">
        <f>IF(Expositionspunkte!H15&lt;=0," ",Expositionspunkte!H15)</f>
        <v> </v>
      </c>
      <c r="G22" s="13" t="str">
        <f>IF(Expositionspunkte!I15&lt;=0," ",Expositionspunkte!I15)</f>
        <v> </v>
      </c>
      <c r="H22" s="28" t="str">
        <f>IF(Expositionspunkte!D29&lt;=0," ",Expositionspunkte!D29)</f>
        <v> </v>
      </c>
      <c r="I22" s="28" t="str">
        <f>IF(Expositionspunkte!E29&lt;=0," ",Expositionspunkte!E29)</f>
        <v> </v>
      </c>
      <c r="J22" s="28" t="str">
        <f>IF(Expositionspunkte!F29&lt;=0," ",Expositionspunkte!F29)</f>
        <v> </v>
      </c>
      <c r="K22" s="29" t="str">
        <f>IF(Expositionspunkte!D44&lt;=0," ",Expositionspunkte!D44)</f>
        <v> </v>
      </c>
      <c r="L22" s="29" t="str">
        <f>IF(Expositionspunkte!E44&lt;=0," ",Expositionspunkte!E44)</f>
        <v> </v>
      </c>
      <c r="M22" s="29" t="str">
        <f>IF(Expositionspunkte!F44&lt;=0," ",Expositionspunkte!F44)</f>
        <v> </v>
      </c>
    </row>
    <row r="23" spans="1:13" ht="12.75" customHeight="1">
      <c r="A23" s="32">
        <v>5</v>
      </c>
      <c r="B23" s="26"/>
      <c r="C23" s="29" t="str">
        <f>IF(Expositionspunkte!D16&lt;=0," ",Expositionspunkte!D16)</f>
        <v> </v>
      </c>
      <c r="D23" s="29" t="str">
        <f>IF(Expositionspunkte!E16&lt;=0," ",Expositionspunkte!E16)</f>
        <v> </v>
      </c>
      <c r="E23" s="29" t="str">
        <f>IF(Expositionspunkte!F16&lt;=0," ",Expositionspunkte!F16)</f>
        <v> </v>
      </c>
      <c r="F23" s="13" t="str">
        <f>IF(Expositionspunkte!H16&lt;=0," ",Expositionspunkte!H16)</f>
        <v> </v>
      </c>
      <c r="G23" s="13" t="str">
        <f>IF(Expositionspunkte!I16&lt;=0," ",Expositionspunkte!I16)</f>
        <v> </v>
      </c>
      <c r="H23" s="28" t="str">
        <f>IF(Expositionspunkte!D30&lt;=0," ",Expositionspunkte!D30)</f>
        <v> </v>
      </c>
      <c r="I23" s="28" t="str">
        <f>IF(Expositionspunkte!E30&lt;=0," ",Expositionspunkte!E30)</f>
        <v> </v>
      </c>
      <c r="J23" s="28" t="str">
        <f>IF(Expositionspunkte!F30&lt;=0," ",Expositionspunkte!F30)</f>
        <v> </v>
      </c>
      <c r="K23" s="29" t="str">
        <f>IF(Expositionspunkte!D45&lt;=0," ",Expositionspunkte!D45)</f>
        <v> </v>
      </c>
      <c r="L23" s="29" t="str">
        <f>IF(Expositionspunkte!E45&lt;=0," ",Expositionspunkte!E45)</f>
        <v> </v>
      </c>
      <c r="M23" s="29" t="str">
        <f>IF(Expositionspunkte!F45&lt;=0," ",Expositionspunkte!F45)</f>
        <v> </v>
      </c>
    </row>
    <row r="24" spans="1:13" ht="12.75" customHeight="1">
      <c r="A24" s="32">
        <v>6</v>
      </c>
      <c r="B24" s="26"/>
      <c r="C24" s="29" t="str">
        <f>IF(Expositionspunkte!D17&lt;=0," ",Expositionspunkte!D17)</f>
        <v> </v>
      </c>
      <c r="D24" s="29" t="str">
        <f>IF(Expositionspunkte!E17&lt;=0," ",Expositionspunkte!E17)</f>
        <v> </v>
      </c>
      <c r="E24" s="29" t="str">
        <f>IF(Expositionspunkte!F17&lt;=0," ",Expositionspunkte!F17)</f>
        <v> </v>
      </c>
      <c r="F24" s="13" t="str">
        <f>IF(Expositionspunkte!H17&lt;=0," ",Expositionspunkte!H17)</f>
        <v> </v>
      </c>
      <c r="G24" s="13" t="str">
        <f>IF(Expositionspunkte!I17&lt;=0," ",Expositionspunkte!I17)</f>
        <v> </v>
      </c>
      <c r="H24" s="28" t="str">
        <f>IF(Expositionspunkte!D31&lt;=0," ",Expositionspunkte!D31)</f>
        <v> </v>
      </c>
      <c r="I24" s="28" t="str">
        <f>IF(Expositionspunkte!E31&lt;=0," ",Expositionspunkte!E31)</f>
        <v> </v>
      </c>
      <c r="J24" s="28" t="str">
        <f>IF(Expositionspunkte!F31&lt;=0," ",Expositionspunkte!F31)</f>
        <v> </v>
      </c>
      <c r="K24" s="29" t="str">
        <f>IF(Expositionspunkte!D46&lt;=0," ",Expositionspunkte!D46)</f>
        <v> </v>
      </c>
      <c r="L24" s="29" t="str">
        <f>IF(Expositionspunkte!E46&lt;=0," ",Expositionspunkte!E46)</f>
        <v> </v>
      </c>
      <c r="M24" s="29" t="str">
        <f>IF(Expositionspunkte!F46&lt;=0," ",Expositionspunkte!F46)</f>
        <v> </v>
      </c>
    </row>
    <row r="25" spans="1:13" ht="12.75" customHeight="1">
      <c r="A25" s="32">
        <v>7</v>
      </c>
      <c r="B25" s="26"/>
      <c r="C25" s="29" t="str">
        <f>IF(Expositionspunkte!D18&lt;=0," ",Expositionspunkte!D18)</f>
        <v> </v>
      </c>
      <c r="D25" s="29" t="str">
        <f>IF(Expositionspunkte!E18&lt;=0," ",Expositionspunkte!E18)</f>
        <v> </v>
      </c>
      <c r="E25" s="29" t="str">
        <f>IF(Expositionspunkte!F18&lt;=0," ",Expositionspunkte!F18)</f>
        <v> </v>
      </c>
      <c r="F25" s="13" t="str">
        <f>IF(Expositionspunkte!H18&lt;=0," ",Expositionspunkte!H18)</f>
        <v> </v>
      </c>
      <c r="G25" s="13" t="str">
        <f>IF(Expositionspunkte!I18&lt;=0," ",Expositionspunkte!I18)</f>
        <v> </v>
      </c>
      <c r="H25" s="28" t="str">
        <f>IF(Expositionspunkte!D32&lt;=0," ",Expositionspunkte!D32)</f>
        <v> </v>
      </c>
      <c r="I25" s="28" t="str">
        <f>IF(Expositionspunkte!E32&lt;=0," ",Expositionspunkte!E32)</f>
        <v> </v>
      </c>
      <c r="J25" s="28" t="str">
        <f>IF(Expositionspunkte!F32&lt;=0," ",Expositionspunkte!F32)</f>
        <v> </v>
      </c>
      <c r="K25" s="29" t="str">
        <f>IF(Expositionspunkte!D47&lt;=0," ",Expositionspunkte!D47)</f>
        <v> </v>
      </c>
      <c r="L25" s="29" t="str">
        <f>IF(Expositionspunkte!E47&lt;=0," ",Expositionspunkte!E47)</f>
        <v> </v>
      </c>
      <c r="M25" s="29" t="str">
        <f>IF(Expositionspunkte!F47&lt;=0," ",Expositionspunkte!F47)</f>
        <v> </v>
      </c>
    </row>
    <row r="26" spans="1:13" ht="12.75" customHeight="1">
      <c r="A26" s="32">
        <v>8</v>
      </c>
      <c r="B26" s="26"/>
      <c r="C26" s="29" t="str">
        <f>IF(Expositionspunkte!D19&lt;=0," ",Expositionspunkte!D19)</f>
        <v> </v>
      </c>
      <c r="D26" s="29" t="str">
        <f>IF(Expositionspunkte!E19&lt;=0," ",Expositionspunkte!E19)</f>
        <v> </v>
      </c>
      <c r="E26" s="29" t="str">
        <f>IF(Expositionspunkte!F19&lt;=0," ",Expositionspunkte!F19)</f>
        <v> </v>
      </c>
      <c r="F26" s="13" t="str">
        <f>IF(Expositionspunkte!H19&lt;=0," ",Expositionspunkte!H19)</f>
        <v> </v>
      </c>
      <c r="G26" s="13" t="str">
        <f>IF(Expositionspunkte!I19&lt;=0," ",Expositionspunkte!I19)</f>
        <v> </v>
      </c>
      <c r="H26" s="28" t="str">
        <f>IF(Expositionspunkte!D33&lt;=0," ",Expositionspunkte!D33)</f>
        <v> </v>
      </c>
      <c r="I26" s="28" t="str">
        <f>IF(Expositionspunkte!E33&lt;=0," ",Expositionspunkte!E33)</f>
        <v> </v>
      </c>
      <c r="J26" s="28" t="str">
        <f>IF(Expositionspunkte!F33&lt;=0," ",Expositionspunkte!F33)</f>
        <v> </v>
      </c>
      <c r="K26" s="29" t="str">
        <f>IF(Expositionspunkte!D48&lt;=0," ",Expositionspunkte!D48)</f>
        <v> </v>
      </c>
      <c r="L26" s="29" t="str">
        <f>IF(Expositionspunkte!E48&lt;=0," ",Expositionspunkte!E48)</f>
        <v> </v>
      </c>
      <c r="M26" s="29" t="str">
        <f>IF(Expositionspunkte!F48&lt;=0," ",Expositionspunkte!F48)</f>
        <v> </v>
      </c>
    </row>
    <row r="27" ht="4.5" customHeight="1"/>
    <row r="28" spans="1:8" ht="12.75" customHeight="1">
      <c r="A28" s="432" t="s">
        <v>47</v>
      </c>
      <c r="C28" s="407" t="s">
        <v>44</v>
      </c>
      <c r="D28" s="408"/>
      <c r="E28" s="409"/>
      <c r="F28" s="408" t="s">
        <v>45</v>
      </c>
      <c r="G28" s="373"/>
      <c r="H28" s="374"/>
    </row>
    <row r="29" spans="1:13" ht="14.25">
      <c r="A29" s="261"/>
      <c r="C29" s="33" t="s">
        <v>11</v>
      </c>
      <c r="D29" s="24" t="s">
        <v>12</v>
      </c>
      <c r="E29" s="34" t="s">
        <v>62</v>
      </c>
      <c r="F29" s="34" t="s">
        <v>11</v>
      </c>
      <c r="G29" s="40" t="s">
        <v>12</v>
      </c>
      <c r="H29" s="40" t="s">
        <v>62</v>
      </c>
      <c r="I29" s="97"/>
      <c r="J29" s="407" t="s">
        <v>129</v>
      </c>
      <c r="K29" s="373"/>
      <c r="L29" s="373"/>
      <c r="M29" s="374"/>
    </row>
    <row r="30" spans="1:13" ht="12.75" customHeight="1">
      <c r="A30" s="32">
        <v>1</v>
      </c>
      <c r="C30" s="41" t="str">
        <f>IF(Expositionspunkte!H26&lt;=0," ",Expositionspunkte!H26)</f>
        <v> </v>
      </c>
      <c r="D30" s="41" t="str">
        <f>IF(Expositionspunkte!I26&lt;=0," ",Expositionspunkte!I26)</f>
        <v> </v>
      </c>
      <c r="E30" s="40" t="str">
        <f>IF(Expositionspunkte!J26&lt;=0," ",Expositionspunkte!J26)</f>
        <v> </v>
      </c>
      <c r="F30" s="29" t="str">
        <f>IF(Expositionspunkte!L26&lt;=0," ",Expositionspunkte!L26)</f>
        <v> </v>
      </c>
      <c r="G30" s="29" t="str">
        <f>IF(Expositionspunkte!M26&lt;=0," ",Expositionspunkte!M26)</f>
        <v> </v>
      </c>
      <c r="H30" s="25" t="str">
        <f>IF(Expositionspunkte!N26&lt;=0," ",Expositionspunkte!N26)</f>
        <v> </v>
      </c>
      <c r="I30" s="145"/>
      <c r="J30" s="33" t="s">
        <v>131</v>
      </c>
      <c r="K30" s="38" t="s">
        <v>56</v>
      </c>
      <c r="L30" s="38" t="s">
        <v>57</v>
      </c>
      <c r="M30" s="39" t="s">
        <v>58</v>
      </c>
    </row>
    <row r="31" spans="1:13" ht="12.75" customHeight="1">
      <c r="A31" s="32">
        <v>2</v>
      </c>
      <c r="C31" s="29" t="str">
        <f>IF(Expositionspunkte!H27&lt;=0," ",Expositionspunkte!H27)</f>
        <v> </v>
      </c>
      <c r="D31" s="29" t="str">
        <f>IF(Expositionspunkte!I27&lt;=0," ",Expositionspunkte!I27)</f>
        <v> </v>
      </c>
      <c r="E31" s="25" t="str">
        <f>IF(Expositionspunkte!J27&lt;=0," ",Expositionspunkte!J27)</f>
        <v> </v>
      </c>
      <c r="F31" s="29" t="str">
        <f>IF(Expositionspunkte!L27&lt;=0," ",Expositionspunkte!L27)</f>
        <v> </v>
      </c>
      <c r="G31" s="29" t="str">
        <f>IF(Expositionspunkte!M27&lt;=0," ",Expositionspunkte!M27)</f>
        <v> </v>
      </c>
      <c r="H31" s="25" t="str">
        <f>IF(Expositionspunkte!N27&lt;=0," ",Expositionspunkte!N27)</f>
        <v> </v>
      </c>
      <c r="I31" s="90" t="s">
        <v>166</v>
      </c>
      <c r="J31" s="414" t="str">
        <f>IF(Expositionspunkte!J40&lt;=0," ",Expositionspunkte!J40)</f>
        <v> </v>
      </c>
      <c r="K31" s="414" t="str">
        <f>IF(Expositionspunkte!L40&lt;=0," ",Expositionspunkte!L40)</f>
        <v> </v>
      </c>
      <c r="L31" s="414" t="str">
        <f>IF(Expositionspunkte!M40&lt;=0," ",Expositionspunkte!M40)</f>
        <v> </v>
      </c>
      <c r="M31" s="414" t="str">
        <f>IF(Expositionspunkte!N40&lt;=0," ",Expositionspunkte!N40)</f>
        <v> </v>
      </c>
    </row>
    <row r="32" spans="1:13" ht="12.75" customHeight="1">
      <c r="A32" s="32">
        <v>3</v>
      </c>
      <c r="C32" s="29" t="str">
        <f>IF(Expositionspunkte!H28&lt;=0," ",Expositionspunkte!H28)</f>
        <v> </v>
      </c>
      <c r="D32" s="29" t="str">
        <f>IF(Expositionspunkte!I28&lt;=0," ",Expositionspunkte!I28)</f>
        <v> </v>
      </c>
      <c r="E32" s="25" t="str">
        <f>IF(Expositionspunkte!J28&lt;=0," ",Expositionspunkte!J28)</f>
        <v> </v>
      </c>
      <c r="F32" s="29" t="str">
        <f>IF(Expositionspunkte!L28&lt;=0," ",Expositionspunkte!L28)</f>
        <v> </v>
      </c>
      <c r="G32" s="29" t="str">
        <f>IF(Expositionspunkte!M28&lt;=0," ",Expositionspunkte!M28)</f>
        <v> </v>
      </c>
      <c r="H32" s="25" t="str">
        <f>IF(Expositionspunkte!N28&lt;=0," ",Expositionspunkte!N28)</f>
        <v> </v>
      </c>
      <c r="I32" s="90" t="s">
        <v>167</v>
      </c>
      <c r="J32" s="414" t="str">
        <f>IF(Beschleunigung!P28&lt;=0," ",Beschleunigung!P28)</f>
        <v> </v>
      </c>
      <c r="K32" s="414" t="str">
        <f>IF(Beschleunigung!Q28&lt;=0," ",Beschleunigung!Q28)</f>
        <v> </v>
      </c>
      <c r="L32" s="414" t="str">
        <f>IF(Beschleunigung!R28&lt;=0," ",Beschleunigung!R28)</f>
        <v> </v>
      </c>
      <c r="M32" s="414" t="str">
        <f>IF(Beschleunigung!S28&lt;=0," ",Beschleunigung!S28)</f>
        <v> </v>
      </c>
    </row>
    <row r="33" spans="1:11" ht="12.75" customHeight="1">
      <c r="A33" s="32">
        <v>4</v>
      </c>
      <c r="C33" s="29" t="str">
        <f>IF(Expositionspunkte!H29&lt;=0," ",Expositionspunkte!H29)</f>
        <v> </v>
      </c>
      <c r="D33" s="29" t="str">
        <f>IF(Expositionspunkte!I29&lt;=0," ",Expositionspunkte!I29)</f>
        <v> </v>
      </c>
      <c r="E33" s="25" t="str">
        <f>IF(Expositionspunkte!J29&lt;=0," ",Expositionspunkte!J29)</f>
        <v> </v>
      </c>
      <c r="F33" s="29" t="str">
        <f>IF(Expositionspunkte!L29&lt;=0," ",Expositionspunkte!L29)</f>
        <v> </v>
      </c>
      <c r="G33" s="29" t="str">
        <f>IF(Expositionspunkte!M29&lt;=0," ",Expositionspunkte!M29)</f>
        <v> </v>
      </c>
      <c r="H33" s="25" t="str">
        <f>IF(Expositionspunkte!N29&lt;=0," ",Expositionspunkte!N29)</f>
        <v> </v>
      </c>
      <c r="I33" s="90" t="str">
        <f>IF(Expositionspunkte!J38&lt;=0," ",Expositionspunkte!J38)</f>
        <v>?  ist</v>
      </c>
      <c r="K33" s="27"/>
    </row>
    <row r="34" spans="1:13" ht="12.75" customHeight="1">
      <c r="A34" s="32">
        <v>5</v>
      </c>
      <c r="C34" s="29" t="str">
        <f>IF(Expositionspunkte!H30&lt;=0," ",Expositionspunkte!H30)</f>
        <v> </v>
      </c>
      <c r="D34" s="29" t="str">
        <f>IF(Expositionspunkte!I30&lt;=0," ",Expositionspunkte!I30)</f>
        <v> </v>
      </c>
      <c r="E34" s="25" t="str">
        <f>IF(Expositionspunkte!J30&lt;=0," ",Expositionspunkte!J30)</f>
        <v> </v>
      </c>
      <c r="F34" s="29" t="str">
        <f>IF(Expositionspunkte!L30&lt;=0," ",Expositionspunkte!L30)</f>
        <v> </v>
      </c>
      <c r="G34" s="29" t="str">
        <f>IF(Expositionspunkte!M30&lt;=0," ",Expositionspunkte!M30)</f>
        <v> </v>
      </c>
      <c r="H34" s="25" t="str">
        <f>IF(Expositionspunkte!N30&lt;=0," ",Expositionspunkte!N30)</f>
        <v> </v>
      </c>
      <c r="I34" s="90" t="s">
        <v>168</v>
      </c>
      <c r="J34" s="407" t="s">
        <v>46</v>
      </c>
      <c r="K34" s="373"/>
      <c r="L34" s="373"/>
      <c r="M34" s="374"/>
    </row>
    <row r="35" spans="1:13" ht="12.75" customHeight="1">
      <c r="A35" s="32">
        <v>6</v>
      </c>
      <c r="C35" s="29" t="str">
        <f>IF(Expositionspunkte!H31&lt;=0," ",Expositionspunkte!H31)</f>
        <v> </v>
      </c>
      <c r="D35" s="29" t="str">
        <f>IF(Expositionspunkte!I31&lt;=0," ",Expositionspunkte!I31)</f>
        <v> </v>
      </c>
      <c r="E35" s="25" t="str">
        <f>IF(Expositionspunkte!J31&lt;=0," ",Expositionspunkte!J31)</f>
        <v> </v>
      </c>
      <c r="F35" s="29" t="str">
        <f>IF(Expositionspunkte!L31&lt;=0," ",Expositionspunkte!L31)</f>
        <v> </v>
      </c>
      <c r="G35" s="29" t="str">
        <f>IF(Expositionspunkte!M31&lt;=0," ",Expositionspunkte!M31)</f>
        <v> </v>
      </c>
      <c r="H35" s="25" t="str">
        <f>IF(Expositionspunkte!N31&lt;=0," ",Expositionspunkte!N31)</f>
        <v> </v>
      </c>
      <c r="I35" s="91" t="s">
        <v>169</v>
      </c>
      <c r="J35" s="33" t="s">
        <v>132</v>
      </c>
      <c r="K35" s="24" t="s">
        <v>59</v>
      </c>
      <c r="L35" s="24" t="s">
        <v>60</v>
      </c>
      <c r="M35" s="34" t="s">
        <v>61</v>
      </c>
    </row>
    <row r="36" spans="1:13" ht="12.75" customHeight="1">
      <c r="A36" s="32">
        <v>7</v>
      </c>
      <c r="C36" s="29" t="str">
        <f>IF(Expositionspunkte!H32&lt;=0," ",Expositionspunkte!H32)</f>
        <v> </v>
      </c>
      <c r="D36" s="29" t="str">
        <f>IF(Expositionspunkte!I32&lt;=0," ",Expositionspunkte!I32)</f>
        <v> </v>
      </c>
      <c r="E36" s="25" t="str">
        <f>IF(Expositionspunkte!J32&lt;=0," ",Expositionspunkte!J32)</f>
        <v> </v>
      </c>
      <c r="F36" s="29" t="str">
        <f>IF(Expositionspunkte!L32&lt;=0," ",Expositionspunkte!L32)</f>
        <v> </v>
      </c>
      <c r="G36" s="29" t="str">
        <f>IF(Expositionspunkte!M32&lt;=0," ",Expositionspunkte!M32)</f>
        <v> </v>
      </c>
      <c r="H36" s="25" t="str">
        <f>IF(Expositionspunkte!N32&lt;=0," ",Expositionspunkte!N32)</f>
        <v> </v>
      </c>
      <c r="I36" s="26"/>
      <c r="J36" s="404" t="str">
        <f>IF(Expositionspunkte!J47&lt;=0," ",Expositionspunkte!J47)</f>
        <v> </v>
      </c>
      <c r="K36" s="404" t="str">
        <f>IF(Expositionspunkte!L47&lt;=0," ",Expositionspunkte!L47)</f>
        <v> </v>
      </c>
      <c r="L36" s="404" t="str">
        <f>IF(Expositionspunkte!M47&lt;=0," ",Expositionspunkte!M47)</f>
        <v> </v>
      </c>
      <c r="M36" s="404" t="str">
        <f>IF(Expositionspunkte!N47&lt;=0," ",Expositionspunkte!N47)</f>
        <v> </v>
      </c>
    </row>
    <row r="37" spans="1:13" ht="12.75" customHeight="1">
      <c r="A37" s="32">
        <v>8</v>
      </c>
      <c r="C37" s="29" t="str">
        <f>IF(Expositionspunkte!H33&lt;=0," ",Expositionspunkte!H33)</f>
        <v> </v>
      </c>
      <c r="D37" s="29" t="str">
        <f>IF(Expositionspunkte!I33&lt;=0," ",Expositionspunkte!I33)</f>
        <v> </v>
      </c>
      <c r="E37" s="25" t="str">
        <f>IF(Expositionspunkte!J33&lt;=0," ",Expositionspunkte!J33)</f>
        <v> </v>
      </c>
      <c r="F37" s="29" t="str">
        <f>IF(Expositionspunkte!L33&lt;=0," ",Expositionspunkte!L33)</f>
        <v> </v>
      </c>
      <c r="G37" s="29" t="str">
        <f>IF(Expositionspunkte!M33&lt;=0," ",Expositionspunkte!M33)</f>
        <v> </v>
      </c>
      <c r="H37" s="25" t="str">
        <f>IF(Expositionspunkte!N33&lt;=0," ",Expositionspunkte!N33)</f>
        <v> </v>
      </c>
      <c r="I37" s="146"/>
      <c r="J37" s="404" t="str">
        <f>IF(Beschleunigung!P33&lt;=0," ",Beschleunigung!P33)</f>
        <v> </v>
      </c>
      <c r="K37" s="404" t="str">
        <f>IF(Beschleunigung!Q33&lt;=0," ",Beschleunigung!Q33)</f>
        <v> </v>
      </c>
      <c r="L37" s="404" t="str">
        <f>IF(Beschleunigung!R33&lt;=0," ",Beschleunigung!R33)</f>
        <v> </v>
      </c>
      <c r="M37" s="404" t="str">
        <f>IF(Beschleunigung!S33&lt;=0," ",Beschleunigung!S33)</f>
        <v> </v>
      </c>
    </row>
  </sheetData>
  <sheetProtection sheet="1" objects="1" scenarios="1"/>
  <mergeCells count="52">
    <mergeCell ref="D1:K2"/>
    <mergeCell ref="A5:E5"/>
    <mergeCell ref="F5:M5"/>
    <mergeCell ref="C7:E7"/>
    <mergeCell ref="F7:I7"/>
    <mergeCell ref="J7:M7"/>
    <mergeCell ref="A3:E3"/>
    <mergeCell ref="F3:M3"/>
    <mergeCell ref="A4:E4"/>
    <mergeCell ref="F4:M4"/>
    <mergeCell ref="C8:E8"/>
    <mergeCell ref="F8:I8"/>
    <mergeCell ref="J8:M8"/>
    <mergeCell ref="C9:E9"/>
    <mergeCell ref="F9:I9"/>
    <mergeCell ref="J9:M9"/>
    <mergeCell ref="C10:E10"/>
    <mergeCell ref="F10:I10"/>
    <mergeCell ref="J10:M10"/>
    <mergeCell ref="C11:E11"/>
    <mergeCell ref="F11:I11"/>
    <mergeCell ref="J11:M11"/>
    <mergeCell ref="C12:E12"/>
    <mergeCell ref="F12:I12"/>
    <mergeCell ref="J12:M12"/>
    <mergeCell ref="C13:E13"/>
    <mergeCell ref="F13:I13"/>
    <mergeCell ref="J13:M13"/>
    <mergeCell ref="C14:E14"/>
    <mergeCell ref="F14:I14"/>
    <mergeCell ref="J14:M14"/>
    <mergeCell ref="C15:E15"/>
    <mergeCell ref="F15:I15"/>
    <mergeCell ref="J15:M15"/>
    <mergeCell ref="F16:I16"/>
    <mergeCell ref="J16:M16"/>
    <mergeCell ref="A17:A18"/>
    <mergeCell ref="F17:G17"/>
    <mergeCell ref="K17:M17"/>
    <mergeCell ref="A28:A29"/>
    <mergeCell ref="C28:E28"/>
    <mergeCell ref="F28:H28"/>
    <mergeCell ref="J29:M29"/>
    <mergeCell ref="J31:J32"/>
    <mergeCell ref="K31:K32"/>
    <mergeCell ref="L31:L32"/>
    <mergeCell ref="M31:M32"/>
    <mergeCell ref="J34:M34"/>
    <mergeCell ref="J36:J37"/>
    <mergeCell ref="K36:K37"/>
    <mergeCell ref="L36:L37"/>
    <mergeCell ref="M36:M37"/>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Tabelle3"/>
  <dimension ref="A1:N37"/>
  <sheetViews>
    <sheetView showRowColHeaders="0" zoomScalePageLayoutView="0" workbookViewId="0" topLeftCell="A1">
      <selection activeCell="M50" sqref="M50"/>
    </sheetView>
  </sheetViews>
  <sheetFormatPr defaultColWidth="11.421875" defaultRowHeight="12.75"/>
  <cols>
    <col min="1" max="1" width="9.7109375" style="0" customWidth="1"/>
    <col min="2" max="2" width="0.5625" style="0" customWidth="1"/>
    <col min="3" max="13" width="10.7109375" style="0" customWidth="1"/>
  </cols>
  <sheetData>
    <row r="1" spans="4:14" ht="15.75">
      <c r="D1" s="423" t="s">
        <v>160</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75</v>
      </c>
      <c r="B3" s="426"/>
      <c r="C3" s="426"/>
      <c r="D3" s="426"/>
      <c r="E3" s="426"/>
      <c r="F3" s="427" t="str">
        <f>IF(Beschleunigung!H56&lt;=0," ",Beschleunigung!H56)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76</v>
      </c>
      <c r="B4" s="426"/>
      <c r="C4" s="426"/>
      <c r="D4" s="426"/>
      <c r="E4" s="426"/>
      <c r="F4" s="427" t="str">
        <f>IF(Beschleunigung!H57&lt;=0," ",Beschleunigung!H57)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40</v>
      </c>
      <c r="B5" s="426"/>
      <c r="C5" s="426"/>
      <c r="D5" s="426"/>
      <c r="E5" s="426"/>
      <c r="F5" s="427" t="str">
        <f>IF(Beschleunigung!H58&lt;=0," ",Beschleunigung!H58)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spans="1:13" ht="4.5" customHeight="1">
      <c r="A6" s="23"/>
      <c r="B6" s="26"/>
      <c r="C6" s="26"/>
      <c r="D6" s="26"/>
      <c r="E6" s="26"/>
      <c r="F6" s="26"/>
      <c r="G6" s="26"/>
      <c r="H6" s="26"/>
      <c r="I6" s="26"/>
      <c r="J6" s="26"/>
      <c r="K6" s="26"/>
      <c r="L6" s="26"/>
      <c r="M6" s="26"/>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IF(Beschleunigung!D63&lt;=0," ",Beschleunigung!D63)</f>
        <v> </v>
      </c>
      <c r="D8" s="421"/>
      <c r="E8" s="421"/>
      <c r="F8" s="421" t="str">
        <f>IF(Beschleunigung!H63&lt;=0," ",Beschleunigung!H63)</f>
        <v> </v>
      </c>
      <c r="G8" s="422"/>
      <c r="H8" s="422"/>
      <c r="I8" s="422"/>
      <c r="J8" s="422" t="str">
        <f>IF(Beschleunigung!L63&lt;=0," ",Beschleunigung!L63)</f>
        <v> </v>
      </c>
      <c r="K8" s="422"/>
      <c r="L8" s="422"/>
      <c r="M8" s="422"/>
    </row>
    <row r="9" spans="1:13" ht="12.75">
      <c r="A9" s="32">
        <v>2</v>
      </c>
      <c r="B9" s="26"/>
      <c r="C9" s="421" t="str">
        <f>IF(Beschleunigung!D64&lt;=0," ",Beschleunigung!D64)</f>
        <v> </v>
      </c>
      <c r="D9" s="421"/>
      <c r="E9" s="421"/>
      <c r="F9" s="421" t="str">
        <f>IF(Beschleunigung!H64&lt;=0," ",Beschleunigung!H64)</f>
        <v> </v>
      </c>
      <c r="G9" s="422"/>
      <c r="H9" s="422"/>
      <c r="I9" s="422"/>
      <c r="J9" s="422" t="str">
        <f>IF(Beschleunigung!L64&lt;=0," ",Beschleunigung!L64)</f>
        <v> </v>
      </c>
      <c r="K9" s="422"/>
      <c r="L9" s="422"/>
      <c r="M9" s="422"/>
    </row>
    <row r="10" spans="1:13" ht="12.75">
      <c r="A10" s="32">
        <v>3</v>
      </c>
      <c r="B10" s="26"/>
      <c r="C10" s="421" t="str">
        <f>IF(Beschleunigung!D65&lt;=0," ",Beschleunigung!D65)</f>
        <v> </v>
      </c>
      <c r="D10" s="421"/>
      <c r="E10" s="421"/>
      <c r="F10" s="421" t="str">
        <f>IF(Beschleunigung!H65&lt;=0," ",Beschleunigung!H65)</f>
        <v> </v>
      </c>
      <c r="G10" s="422"/>
      <c r="H10" s="422"/>
      <c r="I10" s="422"/>
      <c r="J10" s="422" t="str">
        <f>IF(Beschleunigung!L65&lt;=0," ",Beschleunigung!L65)</f>
        <v> </v>
      </c>
      <c r="K10" s="422"/>
      <c r="L10" s="422"/>
      <c r="M10" s="422"/>
    </row>
    <row r="11" spans="1:13" ht="12.75">
      <c r="A11" s="32">
        <v>4</v>
      </c>
      <c r="B11" s="26"/>
      <c r="C11" s="421" t="str">
        <f>IF(Beschleunigung!D66&lt;=0," ",Beschleunigung!D66)</f>
        <v> </v>
      </c>
      <c r="D11" s="421"/>
      <c r="E11" s="421"/>
      <c r="F11" s="421" t="str">
        <f>IF(Beschleunigung!H66&lt;=0," ",Beschleunigung!H66)</f>
        <v> </v>
      </c>
      <c r="G11" s="422"/>
      <c r="H11" s="422"/>
      <c r="I11" s="422"/>
      <c r="J11" s="422" t="str">
        <f>IF(Beschleunigung!L66&lt;=0," ",Beschleunigung!L66)</f>
        <v> </v>
      </c>
      <c r="K11" s="422"/>
      <c r="L11" s="422"/>
      <c r="M11" s="422"/>
    </row>
    <row r="12" spans="1:13" ht="12.75">
      <c r="A12" s="32">
        <v>5</v>
      </c>
      <c r="B12" s="26"/>
      <c r="C12" s="421" t="str">
        <f>IF(Beschleunigung!D67&lt;=0," ",Beschleunigung!D67)</f>
        <v> </v>
      </c>
      <c r="D12" s="421"/>
      <c r="E12" s="421"/>
      <c r="F12" s="421" t="str">
        <f>IF(Beschleunigung!H67&lt;=0," ",Beschleunigung!H67)</f>
        <v> </v>
      </c>
      <c r="G12" s="422"/>
      <c r="H12" s="422"/>
      <c r="I12" s="422"/>
      <c r="J12" s="422" t="str">
        <f>IF(Beschleunigung!L67&lt;=0," ",Beschleunigung!L67)</f>
        <v> </v>
      </c>
      <c r="K12" s="422"/>
      <c r="L12" s="422"/>
      <c r="M12" s="422"/>
    </row>
    <row r="13" spans="1:13" ht="12.75">
      <c r="A13" s="32">
        <v>6</v>
      </c>
      <c r="B13" s="26"/>
      <c r="C13" s="421" t="str">
        <f>IF(Beschleunigung!D68&lt;=0," ",Beschleunigung!D68)</f>
        <v> </v>
      </c>
      <c r="D13" s="421"/>
      <c r="E13" s="421"/>
      <c r="F13" s="421" t="str">
        <f>IF(Beschleunigung!H68&lt;=0," ",Beschleunigung!H68)</f>
        <v> </v>
      </c>
      <c r="G13" s="422"/>
      <c r="H13" s="422"/>
      <c r="I13" s="422"/>
      <c r="J13" s="422" t="str">
        <f>IF(Beschleunigung!L68&lt;=0," ",Beschleunigung!L68)</f>
        <v> </v>
      </c>
      <c r="K13" s="422"/>
      <c r="L13" s="422"/>
      <c r="M13" s="422"/>
    </row>
    <row r="14" spans="1:13" ht="12.75">
      <c r="A14" s="32">
        <v>7</v>
      </c>
      <c r="B14" s="26"/>
      <c r="C14" s="421" t="str">
        <f>IF(Beschleunigung!D69&lt;=0," ",Beschleunigung!D69)</f>
        <v> </v>
      </c>
      <c r="D14" s="421"/>
      <c r="E14" s="421"/>
      <c r="F14" s="421" t="str">
        <f>IF(Beschleunigung!H69&lt;=0," ",Beschleunigung!H69)</f>
        <v> </v>
      </c>
      <c r="G14" s="422"/>
      <c r="H14" s="422"/>
      <c r="I14" s="422"/>
      <c r="J14" s="422" t="str">
        <f>IF(Beschleunigung!L69&lt;=0," ",Beschleunigung!L69)</f>
        <v> </v>
      </c>
      <c r="K14" s="422"/>
      <c r="L14" s="422"/>
      <c r="M14" s="422"/>
    </row>
    <row r="15" spans="1:13" ht="12.75">
      <c r="A15" s="32">
        <v>8</v>
      </c>
      <c r="B15" s="26"/>
      <c r="C15" s="421" t="str">
        <f>IF(Beschleunigung!D70&lt;=0," ",Beschleunigung!D70)</f>
        <v> </v>
      </c>
      <c r="D15" s="421"/>
      <c r="E15" s="421"/>
      <c r="F15" s="421" t="str">
        <f>IF(Beschleunigung!H70&lt;=0," ",Beschleunigung!H70)</f>
        <v> </v>
      </c>
      <c r="G15" s="422"/>
      <c r="H15" s="422"/>
      <c r="I15" s="422"/>
      <c r="J15" s="422" t="str">
        <f>IF(Beschleunigung!L70&lt;=0," ",Beschleunigung!L70)</f>
        <v> </v>
      </c>
      <c r="K15" s="422"/>
      <c r="L15" s="422"/>
      <c r="M15" s="422"/>
    </row>
    <row r="16" spans="1:13" ht="4.5" customHeight="1">
      <c r="A16" s="26"/>
      <c r="B16" s="26"/>
      <c r="C16" s="26"/>
      <c r="D16" s="26"/>
      <c r="E16" s="26"/>
      <c r="F16" s="419"/>
      <c r="G16" s="362"/>
      <c r="H16" s="362"/>
      <c r="I16" s="362"/>
      <c r="J16" s="362"/>
      <c r="K16" s="362"/>
      <c r="L16" s="362"/>
      <c r="M16" s="362"/>
    </row>
    <row r="17" spans="1:13" ht="14.25">
      <c r="A17" s="405" t="s">
        <v>47</v>
      </c>
      <c r="B17" s="26"/>
      <c r="C17" s="35"/>
      <c r="D17" s="36" t="s">
        <v>17</v>
      </c>
      <c r="E17" s="37"/>
      <c r="F17" s="407" t="s">
        <v>43</v>
      </c>
      <c r="G17" s="374"/>
      <c r="H17" s="35"/>
      <c r="I17" s="36" t="s">
        <v>51</v>
      </c>
      <c r="J17" s="37"/>
      <c r="K17" s="407" t="s">
        <v>13</v>
      </c>
      <c r="L17" s="408"/>
      <c r="M17" s="409"/>
    </row>
    <row r="18" spans="1:13" ht="14.25">
      <c r="A18" s="406"/>
      <c r="B18" s="26"/>
      <c r="C18" s="33" t="s">
        <v>48</v>
      </c>
      <c r="D18" s="24" t="s">
        <v>49</v>
      </c>
      <c r="E18" s="34" t="s">
        <v>50</v>
      </c>
      <c r="F18" s="33" t="s">
        <v>11</v>
      </c>
      <c r="G18" s="39" t="s">
        <v>12</v>
      </c>
      <c r="H18" s="33" t="s">
        <v>52</v>
      </c>
      <c r="I18" s="24" t="s">
        <v>53</v>
      </c>
      <c r="J18" s="34" t="s">
        <v>54</v>
      </c>
      <c r="K18" s="33" t="s">
        <v>110</v>
      </c>
      <c r="L18" s="24" t="s">
        <v>111</v>
      </c>
      <c r="M18" s="34" t="s">
        <v>112</v>
      </c>
    </row>
    <row r="19" spans="1:13" ht="12.75" customHeight="1">
      <c r="A19" s="32">
        <v>1</v>
      </c>
      <c r="B19" s="26"/>
      <c r="C19" s="28" t="str">
        <f>IF(Beschleunigung!D12&lt;=0," ",Beschleunigung!D12)</f>
        <v> </v>
      </c>
      <c r="D19" s="25" t="str">
        <f>IF(Beschleunigung!E12&lt;=0," ",Beschleunigung!E12)</f>
        <v> </v>
      </c>
      <c r="E19" s="25" t="str">
        <f>IF(Beschleunigung!F12&lt;=0," ",Beschleunigung!F12)</f>
        <v> </v>
      </c>
      <c r="F19" s="13" t="str">
        <f>IF(Beschleunigung!H12&lt;=0," ",Beschleunigung!H12)</f>
        <v> </v>
      </c>
      <c r="G19" s="13" t="str">
        <f>IF(Beschleunigung!I12&lt;=0," ",Beschleunigung!I12)</f>
        <v> </v>
      </c>
      <c r="H19" s="28" t="str">
        <f>IF(Beschleunigung!D26&lt;=0," ",Beschleunigung!D26)</f>
        <v> </v>
      </c>
      <c r="I19" s="28" t="str">
        <f>IF(Beschleunigung!E26&lt;=0," ",Beschleunigung!E26)</f>
        <v> </v>
      </c>
      <c r="J19" s="28" t="str">
        <f>IF(Beschleunigung!F26&lt;=0," ",Beschleunigung!F26)</f>
        <v> </v>
      </c>
      <c r="K19" s="29" t="str">
        <f>IF(Beschleunigung!D41&lt;=0," ",Beschleunigung!D41)</f>
        <v> </v>
      </c>
      <c r="L19" s="29" t="str">
        <f>IF(Beschleunigung!E41&lt;=0," ",Beschleunigung!E41)</f>
        <v> </v>
      </c>
      <c r="M19" s="29" t="str">
        <f>IF(Beschleunigung!F41&lt;=0," ",Beschleunigung!F41)</f>
        <v> </v>
      </c>
    </row>
    <row r="20" spans="1:13" ht="12.75" customHeight="1">
      <c r="A20" s="32">
        <v>2</v>
      </c>
      <c r="B20" s="26"/>
      <c r="C20" s="28" t="str">
        <f>IF(Beschleunigung!D13&lt;=0," ",Beschleunigung!D13)</f>
        <v> </v>
      </c>
      <c r="D20" s="25" t="str">
        <f>IF(Beschleunigung!E13&lt;=0," ",Beschleunigung!E13)</f>
        <v> </v>
      </c>
      <c r="E20" s="25" t="str">
        <f>IF(Beschleunigung!F13&lt;=0," ",Beschleunigung!F13)</f>
        <v> </v>
      </c>
      <c r="F20" s="13" t="str">
        <f>IF(Beschleunigung!H13&lt;=0," ",Beschleunigung!H13)</f>
        <v> </v>
      </c>
      <c r="G20" s="13" t="str">
        <f>IF(Beschleunigung!I13&lt;=0," ",Beschleunigung!I13)</f>
        <v> </v>
      </c>
      <c r="H20" s="28" t="str">
        <f>IF(Beschleunigung!D27&lt;=0," ",Beschleunigung!D27)</f>
        <v> </v>
      </c>
      <c r="I20" s="28" t="str">
        <f>IF(Beschleunigung!E27&lt;=0," ",Beschleunigung!E27)</f>
        <v> </v>
      </c>
      <c r="J20" s="28" t="str">
        <f>IF(Beschleunigung!F27&lt;=0," ",Beschleunigung!F27)</f>
        <v> </v>
      </c>
      <c r="K20" s="29" t="str">
        <f>IF(Beschleunigung!D42&lt;=0," ",Beschleunigung!D42)</f>
        <v> </v>
      </c>
      <c r="L20" s="29" t="str">
        <f>IF(Beschleunigung!E42&lt;=0," ",Beschleunigung!E42)</f>
        <v> </v>
      </c>
      <c r="M20" s="29" t="str">
        <f>IF(Beschleunigung!F42&lt;=0," ",Beschleunigung!F42)</f>
        <v> </v>
      </c>
    </row>
    <row r="21" spans="1:13" ht="12.75" customHeight="1">
      <c r="A21" s="32">
        <v>3</v>
      </c>
      <c r="B21" s="26"/>
      <c r="C21" s="28" t="str">
        <f>IF(Beschleunigung!D14&lt;=0," ",Beschleunigung!D14)</f>
        <v> </v>
      </c>
      <c r="D21" s="25" t="str">
        <f>IF(Beschleunigung!E14&lt;=0," ",Beschleunigung!E14)</f>
        <v> </v>
      </c>
      <c r="E21" s="25" t="str">
        <f>IF(Beschleunigung!F14&lt;=0," ",Beschleunigung!F14)</f>
        <v> </v>
      </c>
      <c r="F21" s="13" t="str">
        <f>IF(Beschleunigung!H14&lt;=0," ",Beschleunigung!H14)</f>
        <v> </v>
      </c>
      <c r="G21" s="13" t="str">
        <f>IF(Beschleunigung!I14&lt;=0," ",Beschleunigung!I14)</f>
        <v> </v>
      </c>
      <c r="H21" s="28" t="str">
        <f>IF(Beschleunigung!D28&lt;=0," ",Beschleunigung!D28)</f>
        <v> </v>
      </c>
      <c r="I21" s="28" t="str">
        <f>IF(Beschleunigung!E28&lt;=0," ",Beschleunigung!E28)</f>
        <v> </v>
      </c>
      <c r="J21" s="28" t="str">
        <f>IF(Beschleunigung!F28&lt;=0," ",Beschleunigung!F28)</f>
        <v> </v>
      </c>
      <c r="K21" s="29" t="str">
        <f>IF(Beschleunigung!D43&lt;=0," ",Beschleunigung!D43)</f>
        <v> </v>
      </c>
      <c r="L21" s="29" t="str">
        <f>IF(Beschleunigung!E43&lt;=0," ",Beschleunigung!E43)</f>
        <v> </v>
      </c>
      <c r="M21" s="29" t="str">
        <f>IF(Beschleunigung!F43&lt;=0," ",Beschleunigung!F43)</f>
        <v> </v>
      </c>
    </row>
    <row r="22" spans="1:13" ht="12.75" customHeight="1">
      <c r="A22" s="32">
        <v>4</v>
      </c>
      <c r="B22" s="26"/>
      <c r="C22" s="28" t="str">
        <f>IF(Beschleunigung!D15&lt;=0," ",Beschleunigung!D15)</f>
        <v> </v>
      </c>
      <c r="D22" s="25" t="str">
        <f>IF(Beschleunigung!E15&lt;=0," ",Beschleunigung!E15)</f>
        <v> </v>
      </c>
      <c r="E22" s="25" t="str">
        <f>IF(Beschleunigung!F15&lt;=0," ",Beschleunigung!F15)</f>
        <v> </v>
      </c>
      <c r="F22" s="13" t="str">
        <f>IF(Beschleunigung!H15&lt;=0," ",Beschleunigung!H15)</f>
        <v> </v>
      </c>
      <c r="G22" s="13" t="str">
        <f>IF(Beschleunigung!I15&lt;=0," ",Beschleunigung!I15)</f>
        <v> </v>
      </c>
      <c r="H22" s="28" t="str">
        <f>IF(Beschleunigung!D29&lt;=0," ",Beschleunigung!D29)</f>
        <v> </v>
      </c>
      <c r="I22" s="28" t="str">
        <f>IF(Beschleunigung!E29&lt;=0," ",Beschleunigung!E29)</f>
        <v> </v>
      </c>
      <c r="J22" s="28" t="str">
        <f>IF(Beschleunigung!F29&lt;=0," ",Beschleunigung!F29)</f>
        <v> </v>
      </c>
      <c r="K22" s="29" t="str">
        <f>IF(Beschleunigung!D44&lt;=0," ",Beschleunigung!D44)</f>
        <v> </v>
      </c>
      <c r="L22" s="29" t="str">
        <f>IF(Beschleunigung!E44&lt;=0," ",Beschleunigung!E44)</f>
        <v> </v>
      </c>
      <c r="M22" s="29" t="str">
        <f>IF(Beschleunigung!F44&lt;=0," ",Beschleunigung!F44)</f>
        <v> </v>
      </c>
    </row>
    <row r="23" spans="1:13" ht="12.75" customHeight="1">
      <c r="A23" s="32">
        <v>5</v>
      </c>
      <c r="B23" s="26"/>
      <c r="C23" s="28" t="str">
        <f>IF(Beschleunigung!D16&lt;=0," ",Beschleunigung!D16)</f>
        <v> </v>
      </c>
      <c r="D23" s="25" t="str">
        <f>IF(Beschleunigung!E16&lt;=0," ",Beschleunigung!E16)</f>
        <v> </v>
      </c>
      <c r="E23" s="25" t="str">
        <f>IF(Beschleunigung!F16&lt;=0," ",Beschleunigung!F16)</f>
        <v> </v>
      </c>
      <c r="F23" s="13" t="str">
        <f>IF(Beschleunigung!H16&lt;=0," ",Beschleunigung!H16)</f>
        <v> </v>
      </c>
      <c r="G23" s="13" t="str">
        <f>IF(Beschleunigung!I16&lt;=0," ",Beschleunigung!I16)</f>
        <v> </v>
      </c>
      <c r="H23" s="28" t="str">
        <f>IF(Beschleunigung!D30&lt;=0," ",Beschleunigung!D30)</f>
        <v> </v>
      </c>
      <c r="I23" s="28" t="str">
        <f>IF(Beschleunigung!E30&lt;=0," ",Beschleunigung!E30)</f>
        <v> </v>
      </c>
      <c r="J23" s="28" t="str">
        <f>IF(Beschleunigung!F30&lt;=0," ",Beschleunigung!F30)</f>
        <v> </v>
      </c>
      <c r="K23" s="29" t="str">
        <f>IF(Beschleunigung!D45&lt;=0," ",Beschleunigung!D45)</f>
        <v> </v>
      </c>
      <c r="L23" s="29" t="str">
        <f>IF(Beschleunigung!E45&lt;=0," ",Beschleunigung!E45)</f>
        <v> </v>
      </c>
      <c r="M23" s="29" t="str">
        <f>IF(Beschleunigung!F45&lt;=0," ",Beschleunigung!F45)</f>
        <v> </v>
      </c>
    </row>
    <row r="24" spans="1:13" ht="12.75" customHeight="1">
      <c r="A24" s="32">
        <v>6</v>
      </c>
      <c r="B24" s="26"/>
      <c r="C24" s="28" t="str">
        <f>IF(Beschleunigung!D17&lt;=0," ",Beschleunigung!D17)</f>
        <v> </v>
      </c>
      <c r="D24" s="25" t="str">
        <f>IF(Beschleunigung!E17&lt;=0," ",Beschleunigung!E17)</f>
        <v> </v>
      </c>
      <c r="E24" s="25" t="str">
        <f>IF(Beschleunigung!F17&lt;=0," ",Beschleunigung!F17)</f>
        <v> </v>
      </c>
      <c r="F24" s="13" t="str">
        <f>IF(Beschleunigung!H17&lt;=0," ",Beschleunigung!H17)</f>
        <v> </v>
      </c>
      <c r="G24" s="13" t="str">
        <f>IF(Beschleunigung!I17&lt;=0," ",Beschleunigung!I17)</f>
        <v> </v>
      </c>
      <c r="H24" s="28" t="str">
        <f>IF(Beschleunigung!D31&lt;=0," ",Beschleunigung!D31)</f>
        <v> </v>
      </c>
      <c r="I24" s="28" t="str">
        <f>IF(Beschleunigung!E31&lt;=0," ",Beschleunigung!E31)</f>
        <v> </v>
      </c>
      <c r="J24" s="28" t="str">
        <f>IF(Beschleunigung!F31&lt;=0," ",Beschleunigung!F31)</f>
        <v> </v>
      </c>
      <c r="K24" s="29" t="str">
        <f>IF(Beschleunigung!D46&lt;=0," ",Beschleunigung!D46)</f>
        <v> </v>
      </c>
      <c r="L24" s="29" t="str">
        <f>IF(Beschleunigung!E46&lt;=0," ",Beschleunigung!E46)</f>
        <v> </v>
      </c>
      <c r="M24" s="29" t="str">
        <f>IF(Beschleunigung!F46&lt;=0," ",Beschleunigung!F46)</f>
        <v> </v>
      </c>
    </row>
    <row r="25" spans="1:13" ht="12.75" customHeight="1">
      <c r="A25" s="32">
        <v>7</v>
      </c>
      <c r="B25" s="26"/>
      <c r="C25" s="28" t="str">
        <f>IF(Beschleunigung!D18&lt;=0," ",Beschleunigung!D18)</f>
        <v> </v>
      </c>
      <c r="D25" s="25" t="str">
        <f>IF(Beschleunigung!E18&lt;=0," ",Beschleunigung!E18)</f>
        <v> </v>
      </c>
      <c r="E25" s="25" t="str">
        <f>IF(Beschleunigung!F18&lt;=0," ",Beschleunigung!F18)</f>
        <v> </v>
      </c>
      <c r="F25" s="13" t="str">
        <f>IF(Beschleunigung!H18&lt;=0," ",Beschleunigung!H18)</f>
        <v> </v>
      </c>
      <c r="G25" s="13" t="str">
        <f>IF(Beschleunigung!I18&lt;=0," ",Beschleunigung!I18)</f>
        <v> </v>
      </c>
      <c r="H25" s="28" t="str">
        <f>IF(Beschleunigung!D32&lt;=0," ",Beschleunigung!D32)</f>
        <v> </v>
      </c>
      <c r="I25" s="28" t="str">
        <f>IF(Beschleunigung!E32&lt;=0," ",Beschleunigung!E32)</f>
        <v> </v>
      </c>
      <c r="J25" s="28" t="str">
        <f>IF(Beschleunigung!F32&lt;=0," ",Beschleunigung!F32)</f>
        <v> </v>
      </c>
      <c r="K25" s="29" t="str">
        <f>IF(Beschleunigung!D47&lt;=0," ",Beschleunigung!D47)</f>
        <v> </v>
      </c>
      <c r="L25" s="29" t="str">
        <f>IF(Beschleunigung!E47&lt;=0," ",Beschleunigung!E47)</f>
        <v> </v>
      </c>
      <c r="M25" s="29" t="str">
        <f>IF(Beschleunigung!F47&lt;=0," ",Beschleunigung!F47)</f>
        <v> </v>
      </c>
    </row>
    <row r="26" spans="1:13" ht="12.75" customHeight="1">
      <c r="A26" s="32">
        <v>8</v>
      </c>
      <c r="B26" s="26"/>
      <c r="C26" s="28" t="str">
        <f>IF(Beschleunigung!D19&lt;=0," ",Beschleunigung!D19)</f>
        <v> </v>
      </c>
      <c r="D26" s="25" t="str">
        <f>IF(Beschleunigung!E19&lt;=0," ",Beschleunigung!E19)</f>
        <v> </v>
      </c>
      <c r="E26" s="25" t="str">
        <f>IF(Beschleunigung!F19&lt;=0," ",Beschleunigung!F19)</f>
        <v> </v>
      </c>
      <c r="F26" s="13" t="str">
        <f>IF(Beschleunigung!H19&lt;=0," ",Beschleunigung!H19)</f>
        <v> </v>
      </c>
      <c r="G26" s="13" t="str">
        <f>IF(Beschleunigung!I19&lt;=0," ",Beschleunigung!I19)</f>
        <v> </v>
      </c>
      <c r="H26" s="28" t="str">
        <f>IF(Beschleunigung!D33&lt;=0," ",Beschleunigung!D33)</f>
        <v> </v>
      </c>
      <c r="I26" s="28" t="str">
        <f>IF(Beschleunigung!E33&lt;=0," ",Beschleunigung!E33)</f>
        <v> </v>
      </c>
      <c r="J26" s="28" t="str">
        <f>IF(Beschleunigung!F33&lt;=0," ",Beschleunigung!F33)</f>
        <v> </v>
      </c>
      <c r="K26" s="29" t="str">
        <f>IF(Beschleunigung!D48&lt;=0," ",Beschleunigung!D48)</f>
        <v> </v>
      </c>
      <c r="L26" s="29" t="str">
        <f>IF(Beschleunigung!E48&lt;=0," ",Beschleunigung!E48)</f>
        <v> </v>
      </c>
      <c r="M26" s="29" t="str">
        <f>IF(Beschleunigung!F48&lt;=0," ",Beschleunigung!F48)</f>
        <v> </v>
      </c>
    </row>
    <row r="27" spans="1:13" ht="4.5" customHeight="1">
      <c r="A27" s="26"/>
      <c r="B27" s="26"/>
      <c r="C27" s="26"/>
      <c r="D27" s="26"/>
      <c r="E27" s="26"/>
      <c r="F27" s="26"/>
      <c r="G27" s="26"/>
      <c r="H27" s="26"/>
      <c r="I27" s="26"/>
      <c r="J27" s="26"/>
      <c r="K27" s="26"/>
      <c r="L27" s="26"/>
      <c r="M27" s="26"/>
    </row>
    <row r="28" spans="1:13" ht="12.75" customHeight="1">
      <c r="A28" s="405" t="s">
        <v>47</v>
      </c>
      <c r="B28" s="26"/>
      <c r="C28" s="407" t="s">
        <v>44</v>
      </c>
      <c r="D28" s="408"/>
      <c r="E28" s="409"/>
      <c r="F28" s="407" t="s">
        <v>45</v>
      </c>
      <c r="G28" s="373"/>
      <c r="H28" s="374"/>
      <c r="I28" s="26"/>
      <c r="J28" s="26"/>
      <c r="K28" s="26"/>
      <c r="L28" s="26"/>
      <c r="M28" s="26"/>
    </row>
    <row r="29" spans="1:13" ht="14.25">
      <c r="A29" s="406"/>
      <c r="B29" s="26"/>
      <c r="C29" s="33" t="s">
        <v>11</v>
      </c>
      <c r="D29" s="24" t="s">
        <v>12</v>
      </c>
      <c r="E29" s="34" t="s">
        <v>62</v>
      </c>
      <c r="F29" s="33" t="s">
        <v>11</v>
      </c>
      <c r="G29" s="24" t="s">
        <v>12</v>
      </c>
      <c r="H29" s="34" t="s">
        <v>62</v>
      </c>
      <c r="I29" s="97"/>
      <c r="J29" s="408" t="s">
        <v>129</v>
      </c>
      <c r="K29" s="373"/>
      <c r="L29" s="373"/>
      <c r="M29" s="374"/>
    </row>
    <row r="30" spans="1:13" ht="12.75" customHeight="1">
      <c r="A30" s="32">
        <v>1</v>
      </c>
      <c r="B30" s="26"/>
      <c r="C30" s="29" t="str">
        <f>IF(Beschleunigung!H26&lt;=0," ",Beschleunigung!H26)</f>
        <v> </v>
      </c>
      <c r="D30" s="29" t="str">
        <f>IF(Beschleunigung!I26&lt;=0," ",Beschleunigung!I26)</f>
        <v> </v>
      </c>
      <c r="E30" s="25" t="str">
        <f>IF(Beschleunigung!J26&lt;=0," ",Beschleunigung!J26)</f>
        <v> </v>
      </c>
      <c r="F30" s="29" t="str">
        <f>IF(Beschleunigung!L26&lt;=0," ",Beschleunigung!L26)</f>
        <v> </v>
      </c>
      <c r="G30" s="29" t="str">
        <f>IF(Beschleunigung!M26&lt;=0," ",Beschleunigung!M26)</f>
        <v> </v>
      </c>
      <c r="H30" s="25" t="str">
        <f>IF(Beschleunigung!N26&lt;=0," ",Beschleunigung!N26)</f>
        <v> </v>
      </c>
      <c r="I30" s="145"/>
      <c r="J30" s="24" t="s">
        <v>131</v>
      </c>
      <c r="K30" s="38" t="s">
        <v>56</v>
      </c>
      <c r="L30" s="38" t="s">
        <v>57</v>
      </c>
      <c r="M30" s="39" t="s">
        <v>58</v>
      </c>
    </row>
    <row r="31" spans="1:13" ht="12.75" customHeight="1">
      <c r="A31" s="32">
        <v>2</v>
      </c>
      <c r="B31" s="26"/>
      <c r="C31" s="29" t="str">
        <f>IF(Beschleunigung!H27&lt;=0," ",Beschleunigung!H27)</f>
        <v> </v>
      </c>
      <c r="D31" s="29" t="str">
        <f>IF(Beschleunigung!I27&lt;=0," ",Beschleunigung!I27)</f>
        <v> </v>
      </c>
      <c r="E31" s="25" t="str">
        <f>IF(Beschleunigung!J27&lt;=0," ",Beschleunigung!J27)</f>
        <v> </v>
      </c>
      <c r="F31" s="29" t="str">
        <f>IF(Beschleunigung!L27&lt;=0," ",Beschleunigung!L27)</f>
        <v> </v>
      </c>
      <c r="G31" s="29" t="str">
        <f>IF(Beschleunigung!M27&lt;=0," ",Beschleunigung!M27)</f>
        <v> </v>
      </c>
      <c r="H31" s="25" t="str">
        <f>IF(Beschleunigung!N27&lt;=0," ",Beschleunigung!N27)</f>
        <v> </v>
      </c>
      <c r="I31" s="90" t="s">
        <v>166</v>
      </c>
      <c r="J31" s="414" t="str">
        <f>IF(Beschleunigung!J40&lt;=0," ",Beschleunigung!J40)</f>
        <v> </v>
      </c>
      <c r="K31" s="414" t="str">
        <f>IF(Beschleunigung!L40&lt;=0," ",Beschleunigung!L40)</f>
        <v> </v>
      </c>
      <c r="L31" s="414" t="str">
        <f>IF(Beschleunigung!M40&lt;=0," ",Beschleunigung!M40)</f>
        <v> </v>
      </c>
      <c r="M31" s="414" t="str">
        <f>IF(Beschleunigung!N40&lt;=0," ",Beschleunigung!N40)</f>
        <v> </v>
      </c>
    </row>
    <row r="32" spans="1:13" ht="12.75" customHeight="1">
      <c r="A32" s="32">
        <v>3</v>
      </c>
      <c r="B32" s="26"/>
      <c r="C32" s="29" t="str">
        <f>IF(Beschleunigung!H28&lt;=0," ",Beschleunigung!H28)</f>
        <v> </v>
      </c>
      <c r="D32" s="29" t="str">
        <f>IF(Beschleunigung!I28&lt;=0," ",Beschleunigung!I28)</f>
        <v> </v>
      </c>
      <c r="E32" s="25" t="str">
        <f>IF(Beschleunigung!J28&lt;=0," ",Beschleunigung!J28)</f>
        <v> </v>
      </c>
      <c r="F32" s="29" t="str">
        <f>IF(Beschleunigung!L28&lt;=0," ",Beschleunigung!L28)</f>
        <v> </v>
      </c>
      <c r="G32" s="29" t="str">
        <f>IF(Beschleunigung!M28&lt;=0," ",Beschleunigung!M28)</f>
        <v> </v>
      </c>
      <c r="H32" s="25" t="str">
        <f>IF(Beschleunigung!N28&lt;=0," ",Beschleunigung!N28)</f>
        <v> </v>
      </c>
      <c r="I32" s="90" t="s">
        <v>167</v>
      </c>
      <c r="J32" s="414" t="str">
        <f>IF(Beschleunigung!P28&lt;=0," ",Beschleunigung!P28)</f>
        <v> </v>
      </c>
      <c r="K32" s="414" t="str">
        <f>IF(Beschleunigung!Q28&lt;=0," ",Beschleunigung!Q28)</f>
        <v> </v>
      </c>
      <c r="L32" s="414" t="str">
        <f>IF(Beschleunigung!R28&lt;=0," ",Beschleunigung!R28)</f>
        <v> </v>
      </c>
      <c r="M32" s="414" t="str">
        <f>IF(Beschleunigung!S28&lt;=0," ",Beschleunigung!S28)</f>
        <v> </v>
      </c>
    </row>
    <row r="33" spans="1:11" ht="12.75" customHeight="1">
      <c r="A33" s="32">
        <v>4</v>
      </c>
      <c r="B33" s="26"/>
      <c r="C33" s="29" t="str">
        <f>IF(Beschleunigung!H29&lt;=0," ",Beschleunigung!H29)</f>
        <v> </v>
      </c>
      <c r="D33" s="29" t="str">
        <f>IF(Beschleunigung!I29&lt;=0," ",Beschleunigung!I29)</f>
        <v> </v>
      </c>
      <c r="E33" s="25" t="str">
        <f>IF(Beschleunigung!J29&lt;=0," ",Beschleunigung!J29)</f>
        <v> </v>
      </c>
      <c r="F33" s="29" t="str">
        <f>IF(Beschleunigung!L29&lt;=0," ",Beschleunigung!L29)</f>
        <v> </v>
      </c>
      <c r="G33" s="29" t="str">
        <f>IF(Beschleunigung!M29&lt;=0," ",Beschleunigung!M29)</f>
        <v> </v>
      </c>
      <c r="H33" s="25" t="str">
        <f>IF(Beschleunigung!N29&lt;=0," ",Beschleunigung!N29)</f>
        <v> </v>
      </c>
      <c r="I33" s="90" t="str">
        <f>IF(Beschleunigung!J38&lt;=0," ",Beschleunigung!J38)</f>
        <v>?  ist</v>
      </c>
      <c r="K33" s="27"/>
    </row>
    <row r="34" spans="1:13" ht="12.75" customHeight="1">
      <c r="A34" s="32">
        <v>5</v>
      </c>
      <c r="B34" s="26"/>
      <c r="C34" s="29" t="str">
        <f>IF(Beschleunigung!H30&lt;=0," ",Beschleunigung!H30)</f>
        <v> </v>
      </c>
      <c r="D34" s="29" t="str">
        <f>IF(Beschleunigung!I30&lt;=0," ",Beschleunigung!I30)</f>
        <v> </v>
      </c>
      <c r="E34" s="25" t="str">
        <f>IF(Beschleunigung!J30&lt;=0," ",Beschleunigung!J30)</f>
        <v> </v>
      </c>
      <c r="F34" s="29" t="str">
        <f>IF(Beschleunigung!L30&lt;=0," ",Beschleunigung!L30)</f>
        <v> </v>
      </c>
      <c r="G34" s="29" t="str">
        <f>IF(Beschleunigung!M30&lt;=0," ",Beschleunigung!M30)</f>
        <v> </v>
      </c>
      <c r="H34" s="25" t="str">
        <f>IF(Beschleunigung!N30&lt;=0," ",Beschleunigung!N30)</f>
        <v> </v>
      </c>
      <c r="I34" s="90" t="s">
        <v>168</v>
      </c>
      <c r="J34" s="407" t="s">
        <v>46</v>
      </c>
      <c r="K34" s="373"/>
      <c r="L34" s="373"/>
      <c r="M34" s="374"/>
    </row>
    <row r="35" spans="1:13" ht="12.75" customHeight="1">
      <c r="A35" s="32">
        <v>6</v>
      </c>
      <c r="B35" s="26"/>
      <c r="C35" s="29" t="str">
        <f>IF(Beschleunigung!H31&lt;=0," ",Beschleunigung!H31)</f>
        <v> </v>
      </c>
      <c r="D35" s="29" t="str">
        <f>IF(Beschleunigung!I31&lt;=0," ",Beschleunigung!I31)</f>
        <v> </v>
      </c>
      <c r="E35" s="25" t="str">
        <f>IF(Beschleunigung!J31&lt;=0," ",Beschleunigung!J31)</f>
        <v> </v>
      </c>
      <c r="F35" s="29" t="str">
        <f>IF(Beschleunigung!L31&lt;=0," ",Beschleunigung!L31)</f>
        <v> </v>
      </c>
      <c r="G35" s="29" t="str">
        <f>IF(Beschleunigung!M31&lt;=0," ",Beschleunigung!M31)</f>
        <v> </v>
      </c>
      <c r="H35" s="25" t="str">
        <f>IF(Beschleunigung!N31&lt;=0," ",Beschleunigung!N31)</f>
        <v> </v>
      </c>
      <c r="I35" s="91" t="s">
        <v>169</v>
      </c>
      <c r="J35" s="33" t="s">
        <v>132</v>
      </c>
      <c r="K35" s="24" t="s">
        <v>59</v>
      </c>
      <c r="L35" s="24" t="s">
        <v>60</v>
      </c>
      <c r="M35" s="34" t="s">
        <v>61</v>
      </c>
    </row>
    <row r="36" spans="1:13" ht="12.75" customHeight="1">
      <c r="A36" s="32">
        <v>7</v>
      </c>
      <c r="B36" s="26"/>
      <c r="C36" s="29" t="str">
        <f>IF(Beschleunigung!H32&lt;=0," ",Beschleunigung!H32)</f>
        <v> </v>
      </c>
      <c r="D36" s="29" t="str">
        <f>IF(Beschleunigung!I32&lt;=0," ",Beschleunigung!I32)</f>
        <v> </v>
      </c>
      <c r="E36" s="25" t="str">
        <f>IF(Beschleunigung!J32&lt;=0," ",Beschleunigung!J32)</f>
        <v> </v>
      </c>
      <c r="F36" s="29" t="str">
        <f>IF(Beschleunigung!L32&lt;=0," ",Beschleunigung!L32)</f>
        <v> </v>
      </c>
      <c r="G36" s="29" t="str">
        <f>IF(Beschleunigung!M32&lt;=0," ",Beschleunigung!M32)</f>
        <v> </v>
      </c>
      <c r="H36" s="25" t="str">
        <f>IF(Beschleunigung!N32&lt;=0," ",Beschleunigung!N32)</f>
        <v> </v>
      </c>
      <c r="I36" s="26"/>
      <c r="J36" s="404" t="str">
        <f>IF(Beschleunigung!J47&lt;=0," ",Beschleunigung!J47)</f>
        <v> </v>
      </c>
      <c r="K36" s="404" t="str">
        <f>IF(Beschleunigung!L47&lt;=0," ",Beschleunigung!L47)</f>
        <v> </v>
      </c>
      <c r="L36" s="404" t="str">
        <f>IF(Beschleunigung!M47&lt;=0," ",Beschleunigung!M47)</f>
        <v> </v>
      </c>
      <c r="M36" s="404" t="str">
        <f>IF(Beschleunigung!N47&lt;=0," ",Beschleunigung!N47)</f>
        <v> </v>
      </c>
    </row>
    <row r="37" spans="1:13" ht="12.75" customHeight="1">
      <c r="A37" s="32">
        <v>8</v>
      </c>
      <c r="B37" s="26"/>
      <c r="C37" s="29" t="str">
        <f>IF(Beschleunigung!H33&lt;=0," ",Beschleunigung!H33)</f>
        <v> </v>
      </c>
      <c r="D37" s="29" t="str">
        <f>IF(Beschleunigung!I33&lt;=0," ",Beschleunigung!I33)</f>
        <v> </v>
      </c>
      <c r="E37" s="25" t="str">
        <f>IF(Beschleunigung!J33&lt;=0," ",Beschleunigung!J33)</f>
        <v> </v>
      </c>
      <c r="F37" s="29" t="str">
        <f>IF(Beschleunigung!L33&lt;=0," ",Beschleunigung!L33)</f>
        <v> </v>
      </c>
      <c r="G37" s="29" t="str">
        <f>IF(Beschleunigung!M33&lt;=0," ",Beschleunigung!M33)</f>
        <v> </v>
      </c>
      <c r="H37" s="25" t="str">
        <f>IF(Beschleunigung!N33&lt;=0," ",Beschleunigung!N33)</f>
        <v> </v>
      </c>
      <c r="I37" s="146"/>
      <c r="J37" s="404" t="str">
        <f>IF(Beschleunigung!P33&lt;=0," ",Beschleunigung!P33)</f>
        <v> </v>
      </c>
      <c r="K37" s="404" t="str">
        <f>IF(Beschleunigung!Q33&lt;=0," ",Beschleunigung!Q33)</f>
        <v> </v>
      </c>
      <c r="L37" s="404" t="str">
        <f>IF(Beschleunigung!R33&lt;=0," ",Beschleunigung!R33)</f>
        <v> </v>
      </c>
      <c r="M37" s="404" t="str">
        <f>IF(Beschleunigung!S33&lt;=0," ",Beschleunigung!S33)</f>
        <v> </v>
      </c>
    </row>
  </sheetData>
  <sheetProtection sheet="1"/>
  <mergeCells count="52">
    <mergeCell ref="A3:E3"/>
    <mergeCell ref="C9:E9"/>
    <mergeCell ref="C10:E10"/>
    <mergeCell ref="D1:K2"/>
    <mergeCell ref="F3:M3"/>
    <mergeCell ref="C7:E7"/>
    <mergeCell ref="F7:I7"/>
    <mergeCell ref="J7:M7"/>
    <mergeCell ref="A4:E4"/>
    <mergeCell ref="F4:M4"/>
    <mergeCell ref="A5:E5"/>
    <mergeCell ref="F5:M5"/>
    <mergeCell ref="F8:I8"/>
    <mergeCell ref="C11:E11"/>
    <mergeCell ref="F9:I9"/>
    <mergeCell ref="J8:M8"/>
    <mergeCell ref="C8:E8"/>
    <mergeCell ref="J34:M34"/>
    <mergeCell ref="F17:G17"/>
    <mergeCell ref="F28:H28"/>
    <mergeCell ref="J9:M9"/>
    <mergeCell ref="F10:I10"/>
    <mergeCell ref="J10:M10"/>
    <mergeCell ref="J11:M11"/>
    <mergeCell ref="F12:I12"/>
    <mergeCell ref="J12:M12"/>
    <mergeCell ref="C28:E28"/>
    <mergeCell ref="C12:E12"/>
    <mergeCell ref="J15:M15"/>
    <mergeCell ref="F16:I16"/>
    <mergeCell ref="C14:E14"/>
    <mergeCell ref="C15:E15"/>
    <mergeCell ref="K36:K37"/>
    <mergeCell ref="J36:J37"/>
    <mergeCell ref="L36:L37"/>
    <mergeCell ref="M36:M37"/>
    <mergeCell ref="F11:I11"/>
    <mergeCell ref="L31:L32"/>
    <mergeCell ref="M31:M32"/>
    <mergeCell ref="J16:M16"/>
    <mergeCell ref="J31:J32"/>
    <mergeCell ref="K31:K32"/>
    <mergeCell ref="A17:A18"/>
    <mergeCell ref="A28:A29"/>
    <mergeCell ref="J13:M13"/>
    <mergeCell ref="J14:M14"/>
    <mergeCell ref="F15:I15"/>
    <mergeCell ref="K17:M17"/>
    <mergeCell ref="F14:I14"/>
    <mergeCell ref="F13:I13"/>
    <mergeCell ref="C13:E13"/>
    <mergeCell ref="J29:M29"/>
  </mergeCells>
  <dataValidations count="2">
    <dataValidation type="whole" allowBlank="1" showInputMessage="1" showErrorMessage="1" sqref="F19:F26">
      <formula1>0</formula1>
      <formula2>23</formula2>
    </dataValidation>
    <dataValidation type="whole" allowBlank="1" showInputMessage="1" showErrorMessage="1" sqref="G19:G26">
      <formula1>0</formula1>
      <formula2>59</formula2>
    </dataValidation>
  </dataValidation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frank.koch</dc:creator>
  <cp:keywords/>
  <dc:description/>
  <cp:lastModifiedBy>Koch, Frank</cp:lastModifiedBy>
  <cp:lastPrinted>2018-06-28T06:16:22Z</cp:lastPrinted>
  <dcterms:created xsi:type="dcterms:W3CDTF">2007-03-20T08:12:32Z</dcterms:created>
  <dcterms:modified xsi:type="dcterms:W3CDTF">2018-06-28T07:11:05Z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